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68" documentId="120_S{2AC9BD13-BADA-5192-A53E-5A8FF88502F6}" xr6:coauthVersionLast="47" xr6:coauthVersionMax="47" xr10:uidLastSave="{B233DA42-AF5B-43D5-8692-0D7938014B96}"/>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4" l="1"/>
  <c r="J5" i="4"/>
  <c r="I6" i="4"/>
  <c r="J6" i="4"/>
  <c r="I7" i="4"/>
  <c r="J7" i="4"/>
  <c r="B3" i="4"/>
  <c r="G3" i="4"/>
  <c r="I3" i="4"/>
  <c r="J3" i="4"/>
  <c r="L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4" i="4"/>
  <c r="G4" i="4"/>
  <c r="I4" i="4"/>
  <c r="J4" i="4"/>
  <c r="L4" i="4"/>
  <c r="G5" i="4"/>
  <c r="L5"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<sst xmlns="http://schemas.openxmlformats.org/spreadsheetml/2006/main" count="181605" uniqueCount="39215">
  <si>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</si>
  <si>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</si>
  <si>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</si>
  <si>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</si>
  <si>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</si>
  <si>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</si>
  <si>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</si>
  <si>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</si>
  <si>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</si>
  <si>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</si>
  <si>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</si>
  <si>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</si>
  <si>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</si>
  <si>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</si>
  <si>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</si>
  <si>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</si>
  <si>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</si>
  <si>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</si>
  <si>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</si>
  <si>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</si>
  <si>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</si>
  <si>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</si>
  <si>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</si>
  <si>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</si>
  <si>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</si>
  <si>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</si>
  <si>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</si>
  <si>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</si>
  <si>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</si>
  <si>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</si>
  <si>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</si>
  <si>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</si>
  <si>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</si>
  <si>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</si>
  <si>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</si>
  <si>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</si>
  <si>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</si>
  <si>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</si>
  <si>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</si>
  <si>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</si>
  <si>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</si>
  <si>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</si>
  <si>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</si>
  <si>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</si>
  <si>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</si>
  <si>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</si>
  <si>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</si>
  <si>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</si>
  <si>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</si>
  <si>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</si>
  <si>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</si>
  <si>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</si>
  <si>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</si>
  <si>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</si>
  <si>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</si>
  <si>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</si>
  <si>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</si>
  <si>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</si>
  <si>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</si>
  <si>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</si>
  <si>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</si>
  <si>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</si>
  <si>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</si>
  <si>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</si>
  <si>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</si>
  <si>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</si>
  <si>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</si>
  <si>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</si>
  <si>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</si>
  <si>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</si>
  <si>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</si>
  <si>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</si>
  <si>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</si>
  <si>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</si>
  <si>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</si>
  <si>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</si>
  <si>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</si>
  <si>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</si>
  <si>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</si>
  <si>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</si>
  <si>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</si>
  <si>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</si>
  <si>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</si>
  <si>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</si>
  <si>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</si>
  <si>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</si>
  <si>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</si>
  <si>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</si>
  <si>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</si>
  <si>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</si>
  <si>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</si>
  <si>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</si>
  <si>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</si>
  <si>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</si>
  <si>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</si>
  <si>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</si>
  <si>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</si>
  <si>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</si>
  <si>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</si>
  <si>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</si>
  <si>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</si>
  <si>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</si>
  <si>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</si>
  <si>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</si>
  <si>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</si>
  <si>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</si>
  <si>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</si>
  <si>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</si>
  <si>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</si>
  <si>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</si>
  <si>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</si>
  <si>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</si>
  <si>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</si>
  <si>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</si>
  <si>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</si>
  <si>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</si>
  <si>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</si>
  <si>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</si>
  <si>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</si>
  <si>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</si>
  <si>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</si>
  <si>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</si>
  <si>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</si>
  <si>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</si>
  <si>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</si>
  <si>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</si>
  <si>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</si>
  <si>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</si>
  <si>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</si>
  <si>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</si>
  <si>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</si>
  <si>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</si>
  <si>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</si>
  <si>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</si>
  <si>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</si>
  <si>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</si>
  <si>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</si>
  <si>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</si>
  <si>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</si>
  <si>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</si>
  <si>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</si>
  <si>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</si>
  <si>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</si>
  <si>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</si>
  <si>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</si>
  <si>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</si>
  <si>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</si>
  <si>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</si>
  <si>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</si>
  <si>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</si>
  <si>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</si>
  <si>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</si>
  <si>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</si>
  <si>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</si>
  <si>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</si>
  <si>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</si>
  <si>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</si>
  <si>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</si>
  <si>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</si>
  <si>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</si>
  <si>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</si>
  <si>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</si>
  <si>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</si>
  <si>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</si>
  <si>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</si>
  <si>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</si>
  <si>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</si>
  <si>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</si>
  <si>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</si>
  <si>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</si>
  <si>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</si>
  <si>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</si>
  <si>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</si>
  <si>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</si>
  <si>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</si>
  <si>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</si>
  <si>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</si>
  <si>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</si>
  <si>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</si>
  <si>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</si>
  <si>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</si>
  <si>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</si>
  <si>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</si>
  <si>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</si>
  <si>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</si>
  <si>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</si>
  <si>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</si>
  <si>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</si>
  <si>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</si>
  <si>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</si>
  <si>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</si>
  <si>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</si>
  <si>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</si>
  <si>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</si>
  <si>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</si>
  <si>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</si>
  <si>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</si>
  <si>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</si>
  <si>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</si>
  <si>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</si>
  <si>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</si>
  <si>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</si>
  <si>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</si>
  <si>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</si>
  <si>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</si>
  <si>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</si>
  <si>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</si>
  <si>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</si>
  <si>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</si>
  <si>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</si>
  <si>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</si>
  <si>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</si>
  <si>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</si>
  <si>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</si>
  <si>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</si>
  <si>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</si>
  <si>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</si>
  <si>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</si>
  <si>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</si>
  <si>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</si>
  <si>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</si>
  <si>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</si>
  <si>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</si>
  <si>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</si>
  <si>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</si>
  <si>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</si>
  <si>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</si>
  <si>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</si>
  <si>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</si>
  <si>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</si>
  <si>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</si>
  <si>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</si>
  <si>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</si>
  <si>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</si>
  <si>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</si>
  <si>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</si>
  <si>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</si>
  <si>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</si>
  <si>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</si>
  <si>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</si>
  <si>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</si>
  <si>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</si>
  <si>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</si>
  <si>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</si>
  <si>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</si>
  <si>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</si>
  <si>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</si>
  <si>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</si>
  <si>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</si>
  <si>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</si>
  <si>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</si>
  <si>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</si>
  <si>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</si>
  <si>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</si>
  <si>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</si>
  <si>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</si>
  <si>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</si>
  <si>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</si>
  <si>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</si>
  <si>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</si>
  <si>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</si>
  <si>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</si>
  <si>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</si>
  <si>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</si>
  <si>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</si>
  <si>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</si>
  <si>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</si>
  <si>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</si>
  <si>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</si>
  <si>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</si>
  <si>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</si>
  <si>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</si>
  <si>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</si>
  <si>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</si>
  <si>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</si>
  <si>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</si>
  <si>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</si>
  <si>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</si>
  <si>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</si>
  <si>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</si>
  <si>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</si>
  <si>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</si>
  <si>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</si>
  <si>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</si>
  <si>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</si>
  <si>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</si>
  <si>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</si>
  <si>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</si>
  <si>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</si>
  <si>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</si>
  <si>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</si>
  <si>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</si>
  <si>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</si>
  <si>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</si>
  <si>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</si>
  <si>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</si>
  <si>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</si>
  <si>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</si>
  <si>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</si>
  <si>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</si>
  <si>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</si>
  <si>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</si>
  <si>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</si>
  <si>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</si>
  <si>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</si>
  <si>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</si>
  <si>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</si>
  <si>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</si>
  <si>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</si>
  <si>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</si>
  <si>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</si>
  <si>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</si>
  <si>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</si>
  <si>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</si>
  <si>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</si>
  <si>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</si>
  <si>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</si>
  <si>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</si>
  <si>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</si>
  <si>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</si>
  <si>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</si>
  <si>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</si>
  <si>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</si>
  <si>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</si>
  <si>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</si>
  <si>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</si>
  <si>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</si>
  <si>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</si>
  <si>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</si>
  <si>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</si>
  <si>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</si>
  <si>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</si>
  <si>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</si>
  <si>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</si>
  <si>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</si>
  <si>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</si>
  <si>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</si>
  <si>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</si>
  <si>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</si>
  <si>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</si>
  <si>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</si>
  <si>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</si>
  <si>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</si>
  <si>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</si>
  <si>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</si>
  <si>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</si>
  <si>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</si>
  <si>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</si>
  <si>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</si>
  <si>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</si>
  <si>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</si>
  <si>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</si>
  <si>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</si>
  <si>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</si>
  <si>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</si>
  <si>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</si>
  <si>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</si>
  <si>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</si>
  <si>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</si>
  <si>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</si>
  <si>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</si>
  <si>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</si>
  <si>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</si>
  <si>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</si>
  <si>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</si>
  <si>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</si>
  <si>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</si>
  <si>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</si>
  <si>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</si>
  <si>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</si>
  <si>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</si>
  <si>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</si>
  <si>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</si>
  <si>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</si>
  <si>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</si>
  <si>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</si>
  <si>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</si>
  <si>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</si>
  <si>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</si>
  <si>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</si>
  <si>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</si>
  <si>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</si>
  <si>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</si>
  <si>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</si>
  <si>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</si>
  <si>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</si>
  <si>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</si>
  <si>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</si>
  <si>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</si>
  <si>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</si>
  <si>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</si>
  <si>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</si>
  <si>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</si>
  <si>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</si>
  <si>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</si>
  <si>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</si>
  <si>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</si>
  <si>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</si>
  <si>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</si>
  <si>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</si>
  <si>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</si>
  <si>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</si>
  <si>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</si>
  <si>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</si>
  <si>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</si>
  <si>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</si>
  <si>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</si>
  <si>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</si>
  <si>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</si>
  <si>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</si>
  <si>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</si>
  <si>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</si>
  <si>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</si>
  <si>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</si>
  <si>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</si>
  <si>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</si>
  <si>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</si>
  <si>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</si>
  <si>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</si>
  <si>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</si>
  <si>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</si>
  <si>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</si>
  <si>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</si>
  <si>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</si>
  <si>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</si>
  <si>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</si>
  <si>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</si>
  <si>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</si>
  <si>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</si>
  <si>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</si>
  <si>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</si>
  <si>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</si>
  <si>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</si>
  <si>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</si>
  <si>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</si>
  <si>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</si>
  <si>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</si>
  <si>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</si>
  <si>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</si>
  <si>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</si>
  <si>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</si>
  <si>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</si>
  <si>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</si>
  <si>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</si>
  <si>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</si>
  <si>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</si>
  <si>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</si>
  <si>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</si>
  <si>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</si>
  <si>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</si>
  <si>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</si>
  <si>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</si>
  <si>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</si>
  <si>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</si>
  <si>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</si>
  <si>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</si>
  <si>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</si>
  <si>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</si>
  <si>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</si>
  <si>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</si>
  <si>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</si>
  <si>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</si>
  <si>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</si>
  <si>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</si>
  <si>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</si>
  <si>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</si>
  <si>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</si>
  <si>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</si>
  <si>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</si>
  <si>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</si>
  <si>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</si>
  <si>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</si>
  <si>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</si>
  <si>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</si>
  <si>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</si>
  <si>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</si>
  <si>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</si>
  <si>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</si>
  <si>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</si>
  <si>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</si>
  <si>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</si>
  <si>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</si>
  <si>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</si>
  <si>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</si>
  <si>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</si>
  <si>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</si>
  <si>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</si>
  <si>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</si>
  <si>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</si>
  <si>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</si>
  <si>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</si>
  <si>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</si>
  <si>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</si>
  <si>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</si>
  <si>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</si>
  <si>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</si>
  <si>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</si>
  <si>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</si>
  <si>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</si>
  <si>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</si>
  <si>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</si>
  <si>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</si>
  <si>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</si>
  <si>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</si>
  <si>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</si>
  <si>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</si>
  <si>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</si>
  <si>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</si>
  <si>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</si>
  <si>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</si>
  <si>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</si>
  <si>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</si>
  <si>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</si>
  <si>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</si>
  <si>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</si>
  <si>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</si>
  <si>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</si>
  <si>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</si>
  <si>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</si>
  <si>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</si>
  <si>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</si>
  <si>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</si>
  <si>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</si>
  <si>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</si>
  <si>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</si>
  <si>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</si>
  <si>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</si>
  <si>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</si>
  <si>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</si>
  <si>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</si>
  <si>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</si>
  <si>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</si>
  <si>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</si>
  <si>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</si>
  <si>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</si>
  <si>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</si>
  <si>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</si>
  <si>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</si>
  <si>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</si>
  <si>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</si>
  <si>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</si>
  <si>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</si>
  <si>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</si>
  <si>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</si>
  <si>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</si>
  <si>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</si>
  <si>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</si>
  <si>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</si>
  <si>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</si>
  <si>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</si>
  <si>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</si>
  <si>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</si>
  <si>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</si>
  <si>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</si>
  <si>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</si>
  <si>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</si>
  <si>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</si>
  <si>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</si>
  <si>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</si>
  <si>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</si>
  <si>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</si>
  <si>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</si>
  <si>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</si>
  <si>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</si>
  <si>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</si>
  <si>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</si>
  <si>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</si>
  <si>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</si>
  <si>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</si>
  <si>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</si>
  <si>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</si>
  <si>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</si>
  <si>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</si>
  <si>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</si>
  <si>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</si>
  <si>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</si>
  <si>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</si>
  <si>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</si>
  <si>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</si>
  <si>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</si>
  <si>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</si>
  <si>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</si>
  <si>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</si>
  <si>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</si>
  <si>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</si>
  <si>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</si>
  <si>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</si>
  <si>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</si>
  <si>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</si>
  <si>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</si>
  <si>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</si>
  <si>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</si>
  <si>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</si>
  <si>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</si>
  <si>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</si>
  <si>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</si>
  <si>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</si>
  <si>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</si>
  <si>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</si>
  <si>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</si>
  <si>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</si>
  <si>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</si>
  <si>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</si>
  <si>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</si>
  <si>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</si>
  <si>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</si>
  <si>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</si>
  <si>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</si>
  <si>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</si>
  <si>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</si>
  <si>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</si>
  <si>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</si>
  <si>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</si>
  <si>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</si>
  <si>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</si>
  <si>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</si>
  <si>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</si>
  <si>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</si>
  <si>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</si>
  <si>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</si>
  <si>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</si>
  <si>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</si>
  <si>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</si>
  <si>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</si>
  <si>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</si>
  <si>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</si>
  <si>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</si>
  <si>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</si>
  <si>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</si>
  <si>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</si>
  <si>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</si>
  <si>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</si>
  <si>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</si>
  <si>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</si>
  <si>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</si>
  <si>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</si>
  <si>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</si>
  <si>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</si>
  <si>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</si>
  <si>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</si>
  <si>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</si>
  <si>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</si>
  <si>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</si>
  <si>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</si>
  <si>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</si>
  <si>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</si>
  <si>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</si>
  <si>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</si>
  <si>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</si>
  <si>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</si>
  <si>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</si>
  <si>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</si>
  <si>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</si>
  <si>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</si>
  <si>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</si>
  <si>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</si>
  <si>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</si>
  <si>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</si>
  <si>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</si>
  <si>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</si>
  <si>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</si>
  <si>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</si>
  <si>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</si>
  <si>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</si>
  <si>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</si>
  <si>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</si>
  <si>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</si>
  <si>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</si>
  <si>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</si>
  <si>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</si>
  <si>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</si>
  <si>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</si>
  <si>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</si>
  <si>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</si>
  <si>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</si>
  <si>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</si>
  <si>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</si>
  <si>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</si>
  <si>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</si>
  <si>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</si>
  <si>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</si>
  <si>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</si>
  <si>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</si>
  <si>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</si>
  <si>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</si>
  <si>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</si>
  <si>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</si>
  <si>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</si>
  <si>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</si>
  <si>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</si>
  <si>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</si>
  <si>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</si>
  <si>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</si>
  <si>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</si>
  <si>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</si>
  <si>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</si>
  <si>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</si>
  <si>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</si>
  <si>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</si>
  <si>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</si>
  <si>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</si>
  <si>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</si>
  <si>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</si>
  <si>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</si>
  <si>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</si>
  <si>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</si>
  <si>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</si>
  <si>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</si>
  <si>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</si>
  <si>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</si>
  <si>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</si>
  <si>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</si>
  <si>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</si>
  <si>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</si>
  <si>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</si>
  <si>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</si>
  <si>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</si>
  <si>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</si>
  <si>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</si>
  <si>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</si>
  <si>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</si>
  <si>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</si>
  <si>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</si>
  <si>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</si>
  <si>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</si>
  <si>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</si>
  <si>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</si>
  <si>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</si>
  <si>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</si>
  <si>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</si>
  <si>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</si>
  <si>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</si>
  <si>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</si>
  <si>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</si>
  <si>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</si>
  <si>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</si>
  <si>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</si>
  <si>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</si>
  <si>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</si>
  <si>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</si>
  <si>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</si>
  <si>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</si>
  <si>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</si>
  <si>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</si>
  <si>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</si>
  <si>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</si>
  <si>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</si>
  <si>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</si>
  <si>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</si>
  <si>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</si>
  <si>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</si>
  <si>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</si>
  <si>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</si>
  <si>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</si>
  <si>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</si>
  <si>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</si>
  <si>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</si>
  <si>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</si>
  <si>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</si>
  <si>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</si>
  <si>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</si>
  <si>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</si>
  <si>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</si>
  <si>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</si>
  <si>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</si>
  <si>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</si>
  <si>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</si>
  <si>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</si>
  <si>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</si>
  <si>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</si>
  <si>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</si>
  <si>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</si>
  <si>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</si>
  <si>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</si>
  <si>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</si>
  <si>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</si>
  <si>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</si>
  <si>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</si>
  <si>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</si>
  <si>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</si>
  <si>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</si>
  <si>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</si>
  <si>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</si>
  <si>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</si>
  <si>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</si>
  <si>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</si>
  <si>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</si>
  <si>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</si>
  <si>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</si>
  <si>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</si>
  <si>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</si>
  <si>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</si>
  <si>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</si>
  <si>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</si>
  <si>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</si>
  <si>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</si>
  <si>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</si>
  <si>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</si>
  <si>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</si>
  <si>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</si>
  <si>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</si>
  <si>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</si>
  <si>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</si>
  <si>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</si>
  <si>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</si>
  <si>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</si>
  <si>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</si>
  <si>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</si>
  <si>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</si>
  <si>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</si>
  <si>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</si>
  <si>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</si>
  <si>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</si>
  <si>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</si>
  <si>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</si>
  <si>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</si>
  <si>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</si>
  <si>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</si>
  <si>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</si>
  <si>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</si>
  <si>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</si>
  <si>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</si>
  <si>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</si>
  <si>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</si>
  <si>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</si>
  <si>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</si>
  <si>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</si>
  <si>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</si>
  <si>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</si>
  <si>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</si>
  <si>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</si>
  <si>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</si>
  <si>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</si>
  <si>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</si>
  <si>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</si>
  <si>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</si>
  <si>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</si>
  <si>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</si>
  <si>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</si>
  <si>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</si>
  <si>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</si>
  <si>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</si>
  <si>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</si>
  <si>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</si>
  <si>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</si>
  <si>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</si>
  <si>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</si>
  <si>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</si>
  <si>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</si>
  <si>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</si>
  <si>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</si>
  <si>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</si>
  <si>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</si>
  <si>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</si>
  <si>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</si>
  <si>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</si>
  <si>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</si>
  <si>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</si>
  <si>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</si>
  <si>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</si>
  <si>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</si>
  <si>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</si>
  <si>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</si>
  <si>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</si>
  <si>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</si>
  <si>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</si>
  <si>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</si>
  <si>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</si>
  <si>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</si>
  <si>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</si>
  <si>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</si>
  <si>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</si>
  <si>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</si>
  <si>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</si>
  <si>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</si>
  <si>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</si>
  <si>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</si>
  <si>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</si>
  <si>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</si>
  <si>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</si>
  <si>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</si>
  <si>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</si>
  <si>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</si>
  <si>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</si>
  <si>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</si>
  <si>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</si>
  <si>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</si>
  <si>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</si>
  <si>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</si>
  <si>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</si>
  <si>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</si>
  <si>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</si>
  <si>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</si>
  <si>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</si>
  <si>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</si>
  <si>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</si>
  <si>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</si>
  <si>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</si>
  <si>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</si>
  <si>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</si>
  <si>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</si>
  <si>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</si>
  <si>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</si>
  <si>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</si>
  <si>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</si>
  <si>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</si>
  <si>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</si>
  <si>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</si>
  <si>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</si>
  <si>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</si>
  <si>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</si>
  <si>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</si>
  <si>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</si>
  <si>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</si>
  <si>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</si>
  <si>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</si>
  <si>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</si>
  <si>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</si>
  <si>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</si>
  <si>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</si>
  <si>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</si>
  <si>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</si>
  <si>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</si>
  <si>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</si>
  <si>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</si>
  <si>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</si>
  <si>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</si>
  <si>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</si>
  <si>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</si>
  <si>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</si>
  <si>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</si>
  <si>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</si>
  <si>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</si>
  <si>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</si>
  <si>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</si>
  <si>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</si>
  <si>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</si>
  <si>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</si>
  <si>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</si>
  <si>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</si>
  <si>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</si>
  <si>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</si>
  <si>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</si>
  <si>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</si>
  <si>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</si>
  <si>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</si>
  <si>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</si>
  <si>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</si>
  <si>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</si>
  <si>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</si>
  <si>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</si>
  <si>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</si>
  <si>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</si>
  <si>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</si>
  <si>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</si>
  <si>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</si>
  <si>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</si>
  <si>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</si>
  <si>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</si>
  <si>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</si>
  <si>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</si>
  <si>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</si>
  <si>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</si>
  <si>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</si>
  <si>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</si>
  <si>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</si>
  <si>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</si>
  <si>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</si>
  <si>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</si>
  <si>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</si>
  <si>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</si>
  <si>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</si>
  <si>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</si>
  <si>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</si>
  <si>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</si>
  <si>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</si>
  <si>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</si>
  <si>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</si>
  <si>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</si>
  <si>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</si>
  <si>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</si>
  <si>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</si>
  <si>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</si>
  <si>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</si>
  <si>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</si>
  <si>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</si>
  <si>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</si>
  <si>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</si>
  <si>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</si>
  <si>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</si>
  <si>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</si>
  <si>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</si>
  <si>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</si>
  <si>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</si>
  <si>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</si>
  <si>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</si>
  <si>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</si>
  <si>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</si>
  <si>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</si>
  <si>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</si>
  <si>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</si>
  <si>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</si>
  <si>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</si>
  <si>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</si>
  <si>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</si>
  <si>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</si>
  <si>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</si>
  <si>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</si>
  <si>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</si>
  <si>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</si>
  <si>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</si>
  <si>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</si>
  <si>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</si>
  <si>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</si>
  <si>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</si>
  <si>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</si>
  <si>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</si>
  <si>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</si>
  <si>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</si>
  <si>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</si>
  <si>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</si>
  <si>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</si>
  <si>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</si>
  <si>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</si>
  <si>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</si>
  <si>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</si>
  <si>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</si>
  <si>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</si>
  <si>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</si>
  <si>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</si>
  <si>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</si>
  <si>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</si>
  <si>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</si>
  <si>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</si>
  <si>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</si>
  <si>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</si>
  <si>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</si>
  <si>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</si>
  <si>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</si>
  <si>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</si>
  <si>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</si>
  <si>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</si>
  <si>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</si>
  <si>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</si>
  <si>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</si>
  <si>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</si>
  <si>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</si>
  <si>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</si>
  <si>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</si>
  <si>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</si>
  <si>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</si>
  <si>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</si>
  <si>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</si>
  <si>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</si>
  <si>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</si>
  <si>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</si>
  <si>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</si>
  <si>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</si>
  <si>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</si>
  <si>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</si>
  <si>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</si>
  <si>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</si>
  <si>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</si>
  <si>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</si>
  <si>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</si>
  <si>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</si>
  <si>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</si>
  <si>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</si>
  <si>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</si>
  <si>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</si>
  <si>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</si>
  <si>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</si>
  <si>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</si>
  <si>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</si>
  <si>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</si>
  <si>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</si>
  <si>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</si>
  <si>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</si>
  <si>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</si>
  <si>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</si>
  <si>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</si>
  <si>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</si>
  <si>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</si>
  <si>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</si>
  <si>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</si>
  <si>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</si>
  <si>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</si>
  <si>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</si>
  <si>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</si>
  <si>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</si>
  <si>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</si>
  <si>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</si>
  <si>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</si>
  <si>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</si>
  <si>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</si>
  <si>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</si>
  <si>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</si>
  <si>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</si>
  <si>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</si>
  <si>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</si>
  <si>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</si>
  <si>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</si>
  <si>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</si>
  <si>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</si>
  <si>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</si>
  <si>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</si>
  <si>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</si>
  <si>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</si>
  <si>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</si>
  <si>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</si>
  <si>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</si>
  <si>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</si>
  <si>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</si>
  <si>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</si>
  <si>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</si>
  <si>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</si>
  <si>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</si>
  <si>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</si>
  <si>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</si>
  <si>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</si>
  <si>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</si>
  <si>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</si>
  <si>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</si>
  <si>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</si>
  <si>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</si>
  <si>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</si>
  <si>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</si>
  <si>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</si>
  <si>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</si>
  <si>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</si>
  <si>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</si>
  <si>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</si>
  <si>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</si>
  <si>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</si>
  <si>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</si>
  <si>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</si>
  <si>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</si>
  <si>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</si>
  <si>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</si>
  <si>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</si>
  <si>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</si>
  <si>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</si>
  <si>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</si>
  <si>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</si>
  <si>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</si>
  <si>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</si>
  <si>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</si>
  <si>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</si>
  <si>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</si>
  <si>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</si>
  <si>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</si>
  <si>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</si>
  <si>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</si>
  <si>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</si>
  <si>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</si>
  <si>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</si>
  <si>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</si>
  <si>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</si>
  <si>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</si>
  <si>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</si>
  <si>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</si>
  <si>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</si>
  <si>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</si>
  <si>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</si>
  <si>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</si>
  <si>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</si>
  <si>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</si>
  <si>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</si>
  <si>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</si>
  <si>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</si>
  <si>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</si>
  <si>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</si>
  <si>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</si>
  <si>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</si>
  <si>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</si>
  <si>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</si>
  <si>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</si>
  <si>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</si>
  <si>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</si>
  <si>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</si>
  <si>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</si>
  <si>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</si>
  <si>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</si>
  <si>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</si>
  <si>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</si>
  <si>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</si>
  <si>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</si>
  <si>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</si>
  <si>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</si>
  <si>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</si>
  <si>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</si>
  <si>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</si>
  <si>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</si>
  <si>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</si>
  <si>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</si>
  <si>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</si>
  <si>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</si>
  <si>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</si>
  <si>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</si>
  <si>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</si>
  <si>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</si>
  <si>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</si>
  <si>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</si>
  <si>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</si>
  <si>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</si>
  <si>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</si>
  <si>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</si>
  <si>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</si>
  <si>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</si>
  <si>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</si>
  <si>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</si>
  <si>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</si>
  <si>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</si>
  <si>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</si>
  <si>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</si>
  <si>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</si>
  <si>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</si>
  <si>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</si>
  <si>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</si>
  <si>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</si>
  <si>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</si>
  <si>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</si>
  <si>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</si>
  <si>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</si>
  <si>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</si>
  <si>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</si>
  <si>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</si>
  <si>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</si>
  <si>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</si>
  <si>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</si>
  <si>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</si>
  <si>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</si>
  <si>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</si>
  <si>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</si>
  <si>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</si>
  <si>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</si>
  <si>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</si>
  <si>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</si>
  <si>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</si>
  <si>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</si>
  <si>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</si>
  <si>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</si>
  <si>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</si>
  <si>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</si>
  <si>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</si>
  <si>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</si>
  <si>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</si>
  <si>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</si>
  <si>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</si>
  <si>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</si>
  <si>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</si>
  <si>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</si>
  <si>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</si>
  <si>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</si>
  <si>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</si>
  <si>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</si>
  <si>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</si>
  <si>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</si>
  <si>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</si>
  <si>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</si>
  <si>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</si>
  <si>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</si>
  <si>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</si>
  <si>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</si>
  <si>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</si>
  <si>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</si>
  <si>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</si>
  <si>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</si>
  <si>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</si>
  <si>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</si>
  <si>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</si>
  <si>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</si>
  <si>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</si>
  <si>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</si>
  <si>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</si>
  <si>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</si>
  <si>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</si>
  <si>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</si>
  <si>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</si>
  <si>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</si>
  <si>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</si>
  <si>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</si>
  <si>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</si>
  <si>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</si>
  <si>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</si>
  <si>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</si>
  <si>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</si>
  <si>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</si>
  <si>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</si>
  <si>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</si>
  <si>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</si>
  <si>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</si>
  <si>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</si>
  <si>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</si>
  <si>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</si>
  <si>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</si>
  <si>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</si>
  <si>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</si>
  <si>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</si>
  <si>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</si>
  <si>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</si>
  <si>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</si>
  <si>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</si>
  <si>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</si>
  <si>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</si>
  <si>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</si>
  <si>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</si>
  <si>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</si>
  <si>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</si>
  <si>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</si>
  <si>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</si>
  <si>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</si>
  <si>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</si>
  <si>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</si>
  <si>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</si>
  <si>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</si>
  <si>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</si>
  <si>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</si>
  <si>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</si>
  <si>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</si>
  <si>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</si>
  <si>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</si>
  <si>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</si>
  <si>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</si>
  <si>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</si>
  <si>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</si>
  <si>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</si>
  <si>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</si>
  <si>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</si>
  <si>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</si>
  <si>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</si>
  <si>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</si>
  <si>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</si>
  <si>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</si>
  <si>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</si>
  <si>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</si>
  <si>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</si>
  <si>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</si>
  <si>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</si>
  <si>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</si>
  <si>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</si>
  <si>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</si>
  <si>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</si>
  <si>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</si>
  <si>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</si>
  <si>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</si>
  <si>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</si>
  <si>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</si>
  <si>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</si>
  <si>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</si>
  <si>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</si>
  <si>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</si>
  <si>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</si>
  <si>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</si>
  <si>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</si>
  <si>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</si>
  <si>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</si>
  <si>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</si>
  <si>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</si>
  <si>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</si>
  <si>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</si>
  <si>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</si>
  <si>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</si>
  <si>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</si>
  <si>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</si>
  <si>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</si>
  <si>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</si>
  <si>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</si>
  <si>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</si>
  <si>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</si>
  <si>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</si>
  <si>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</si>
  <si>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</si>
  <si>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</si>
  <si>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</si>
  <si>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</si>
  <si>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</si>
  <si>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</si>
  <si>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</si>
  <si>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</si>
  <si>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</si>
  <si>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</si>
  <si>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</si>
  <si>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</si>
  <si>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</si>
  <si>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</si>
  <si>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</si>
  <si>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</si>
  <si>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</si>
  <si>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</si>
  <si>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</si>
  <si>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</si>
  <si>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</si>
  <si>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</si>
  <si>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</si>
  <si>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</si>
  <si>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</si>
  <si>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</si>
  <si>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</si>
  <si>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</si>
  <si>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</si>
  <si>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</si>
  <si>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</si>
  <si>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</si>
  <si>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</si>
  <si>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</si>
  <si>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</si>
  <si>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</si>
  <si>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</si>
  <si>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</si>
  <si>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</si>
  <si>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</si>
  <si>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</si>
  <si>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</si>
  <si>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</si>
  <si>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</si>
  <si>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</si>
  <si>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</si>
  <si>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</si>
  <si>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</si>
  <si>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</si>
  <si>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</si>
  <si>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</si>
  <si>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</si>
  <si>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</si>
  <si>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</si>
  <si>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</si>
  <si>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</si>
  <si>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</si>
  <si>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</si>
  <si>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</si>
  <si>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</si>
  <si>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</si>
  <si>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</si>
  <si>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</si>
  <si>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</si>
  <si>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</si>
  <si>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</si>
  <si>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</si>
  <si>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</si>
  <si>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</si>
  <si>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</si>
  <si>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</si>
  <si>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</si>
  <si>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</si>
  <si>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</si>
  <si>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</si>
  <si>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</si>
  <si>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</si>
  <si>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</si>
  <si>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</si>
  <si>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</si>
  <si>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</si>
  <si>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</si>
  <si>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</si>
  <si>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</si>
  <si>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</si>
  <si>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</si>
  <si>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</si>
  <si>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</si>
  <si>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</si>
  <si>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</si>
  <si>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</si>
  <si>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</si>
  <si>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</si>
  <si>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</si>
  <si>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</si>
  <si>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</si>
  <si>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</si>
  <si>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</si>
  <si>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</si>
  <si>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</si>
  <si>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</si>
  <si>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</si>
  <si>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</si>
  <si>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</si>
  <si>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</si>
  <si>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</si>
  <si>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</si>
  <si>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</si>
  <si>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</si>
  <si>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</si>
  <si>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</si>
  <si>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</si>
  <si>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</si>
  <si>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</si>
  <si>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</si>
  <si>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</si>
  <si>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</si>
  <si>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</si>
  <si>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</si>
  <si>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</si>
  <si>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</si>
  <si>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</si>
  <si>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</si>
  <si>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</si>
  <si>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</si>
  <si>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</si>
  <si>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</si>
  <si>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</si>
  <si>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</si>
  <si>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</si>
  <si>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</si>
  <si>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</si>
  <si>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</si>
  <si>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</si>
  <si>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</si>
  <si>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</si>
  <si>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</si>
  <si>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</si>
  <si>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</si>
  <si>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</si>
  <si>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</si>
  <si>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</si>
  <si>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</si>
  <si>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</si>
  <si>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</si>
  <si>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</si>
  <si>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</si>
  <si>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</si>
  <si>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</si>
  <si>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</si>
  <si>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</si>
  <si>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</si>
  <si>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</si>
  <si>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</si>
  <si>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</si>
  <si>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</si>
  <si>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</si>
  <si>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</si>
  <si>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</si>
  <si>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</si>
  <si>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</si>
  <si>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</si>
  <si>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</si>
  <si>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</si>
  <si>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</si>
  <si>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</si>
  <si>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</si>
  <si>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</si>
  <si>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</si>
  <si>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</si>
  <si>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</si>
  <si>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</si>
  <si>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</si>
  <si>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</si>
  <si>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</si>
  <si>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</si>
  <si>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</si>
  <si>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</si>
  <si>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</si>
  <si>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</si>
  <si>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</si>
  <si>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</si>
  <si>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</si>
  <si>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</si>
  <si>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</si>
  <si>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</si>
  <si>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</si>
  <si>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</si>
  <si>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</si>
  <si>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</si>
  <si>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</si>
  <si>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</si>
  <si>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</si>
  <si>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</si>
  <si>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</si>
  <si>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</si>
  <si>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</si>
  <si>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</si>
  <si>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</si>
  <si>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</si>
  <si>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</si>
  <si>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</si>
  <si>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</si>
  <si>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</si>
  <si>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</si>
  <si>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</si>
  <si>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</si>
  <si>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</si>
  <si>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</si>
  <si>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</si>
  <si>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</si>
  <si>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</si>
  <si>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</si>
  <si>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</si>
  <si>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</si>
  <si>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</si>
  <si>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</si>
  <si>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</si>
  <si>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</si>
  <si>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</si>
  <si>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</si>
  <si>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</si>
  <si>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</si>
  <si>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</si>
  <si>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</si>
  <si>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</si>
  <si>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</si>
  <si>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</si>
  <si>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</si>
  <si>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</si>
  <si>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</si>
  <si>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</si>
  <si>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</si>
  <si>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</si>
  <si>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</si>
  <si>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</si>
  <si>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</si>
  <si>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</si>
  <si>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</si>
  <si>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</si>
  <si>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</si>
  <si>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</si>
  <si>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</si>
  <si>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</si>
  <si>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</si>
  <si>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</si>
  <si>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</si>
  <si>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</si>
  <si>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</si>
  <si>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</si>
  <si>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</si>
  <si>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</si>
  <si>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</si>
  <si>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</si>
  <si>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</si>
  <si>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</si>
  <si>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</si>
  <si>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</si>
  <si>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</si>
  <si>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</si>
  <si>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</si>
  <si>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</si>
  <si>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</si>
  <si>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</si>
  <si>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</si>
  <si>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</si>
  <si>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</si>
  <si>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</si>
  <si>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</si>
  <si>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</si>
  <si>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</si>
  <si>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</si>
  <si>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</si>
  <si>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</si>
  <si>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</si>
  <si>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</si>
  <si>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</si>
  <si>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</si>
  <si>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</si>
  <si>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</si>
  <si>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</si>
  <si>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</si>
  <si>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</si>
  <si>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</si>
  <si>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</si>
  <si>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</si>
  <si>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</si>
  <si>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</si>
  <si>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</si>
  <si>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</si>
  <si>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</si>
  <si>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</si>
  <si>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</si>
  <si>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</si>
  <si>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</si>
  <si>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</si>
  <si>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</si>
  <si>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</si>
  <si>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</si>
  <si>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</si>
  <si>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</si>
  <si>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</si>
  <si>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</si>
  <si>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</si>
  <si>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</si>
  <si>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</si>
  <si>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</si>
  <si>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</si>
  <si>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</si>
  <si>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</si>
  <si>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</si>
  <si>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</si>
  <si>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</si>
  <si>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</si>
  <si>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</si>
  <si>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</si>
  <si>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</si>
  <si>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</si>
  <si>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</si>
  <si>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</si>
  <si>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</si>
  <si>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</si>
  <si>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</si>
  <si>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</si>
  <si>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</si>
  <si>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</si>
  <si>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</si>
  <si>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</si>
  <si>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</si>
  <si>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</si>
  <si>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</si>
  <si>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</si>
  <si>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</si>
  <si>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</si>
  <si>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</si>
  <si>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</si>
  <si>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</si>
  <si>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</si>
  <si>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</si>
  <si>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</si>
  <si>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</si>
  <si>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</si>
  <si>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</si>
  <si>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</si>
  <si>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</si>
  <si>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</si>
  <si>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</si>
  <si>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</si>
  <si>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</si>
  <si>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</si>
  <si>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</si>
  <si>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</si>
  <si>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</si>
  <si>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</si>
  <si>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</si>
  <si>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</si>
  <si>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</si>
  <si>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</si>
  <si>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</si>
  <si>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</si>
  <si>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</si>
  <si>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</si>
  <si>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</si>
  <si>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</si>
  <si>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</si>
  <si>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</si>
  <si>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</si>
  <si>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</si>
  <si>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</si>
  <si>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</si>
  <si>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</si>
  <si>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</si>
  <si>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</si>
  <si>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</si>
  <si>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</si>
  <si>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</si>
  <si>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</si>
  <si>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</si>
  <si>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</si>
  <si>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</si>
  <si>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</si>
  <si>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</si>
  <si>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</si>
  <si>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</si>
  <si>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</si>
  <si>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</si>
  <si>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</si>
  <si>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</si>
  <si>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</si>
  <si>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</si>
  <si>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</si>
  <si>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</si>
  <si>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</si>
  <si>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</si>
  <si>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</si>
  <si>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</si>
  <si>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</si>
  <si>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</si>
  <si>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</si>
  <si>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</si>
  <si>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</si>
  <si>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</si>
  <si>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</si>
  <si>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</si>
  <si>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</si>
  <si>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</si>
  <si>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</si>
  <si>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</si>
  <si>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</si>
  <si>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</si>
  <si>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</si>
  <si>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</si>
  <si>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</si>
  <si>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</si>
  <si>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</si>
  <si>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</si>
  <si>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</si>
  <si>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</si>
  <si>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</si>
  <si>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</si>
  <si>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</si>
  <si>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</si>
  <si>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</si>
  <si>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</si>
  <si>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</si>
  <si>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</si>
  <si>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</si>
  <si>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</si>
  <si>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</si>
  <si>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</si>
  <si>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</si>
  <si>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</si>
  <si>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</si>
  <si>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</si>
  <si>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</si>
  <si>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</si>
  <si>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</si>
  <si>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</si>
  <si>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</si>
  <si>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</si>
  <si>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</si>
  <si>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</si>
  <si>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</si>
  <si>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</si>
  <si>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</si>
  <si>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</si>
  <si>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</si>
  <si>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</si>
  <si>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</si>
  <si>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</si>
  <si>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</si>
  <si>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</si>
  <si>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</si>
  <si>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</si>
  <si>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</si>
  <si>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</si>
  <si>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</si>
  <si>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</si>
  <si>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</si>
  <si>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</si>
  <si>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</si>
  <si>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</si>
  <si>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</si>
  <si>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</si>
  <si>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</si>
  <si>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</si>
  <si>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</si>
  <si>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</si>
  <si>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</si>
  <si>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</si>
  <si>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</si>
  <si>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</si>
  <si>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</si>
  <si>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</si>
  <si>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</si>
  <si>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</si>
  <si>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</si>
  <si>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</si>
  <si>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</si>
  <si>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</si>
  <si>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</si>
  <si>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</si>
  <si>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</si>
  <si>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</si>
  <si>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</si>
  <si>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</si>
  <si>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</si>
  <si>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</si>
  <si>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</si>
  <si>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</si>
  <si>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</si>
  <si>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</si>
  <si>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</si>
  <si>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</si>
  <si>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</si>
  <si>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</si>
  <si>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</si>
  <si>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</si>
  <si>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</si>
  <si>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</si>
  <si>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</si>
  <si>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</si>
  <si>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</si>
  <si>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</si>
  <si>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</si>
  <si>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</si>
  <si>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</si>
  <si>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</si>
  <si>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</si>
  <si>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</si>
  <si>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</si>
  <si>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</si>
  <si>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</si>
  <si>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</si>
  <si>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</si>
  <si>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</si>
  <si>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</si>
  <si>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</si>
  <si>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</si>
  <si>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</si>
  <si>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</si>
  <si>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</si>
  <si>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</si>
  <si>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</si>
  <si>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</si>
  <si>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</si>
  <si>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</si>
  <si>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</si>
  <si>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</si>
  <si>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</si>
  <si>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</si>
  <si>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</si>
  <si>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</si>
  <si>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</si>
  <si>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</si>
  <si>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</si>
  <si>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</si>
  <si>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</si>
  <si>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</si>
  <si>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</si>
  <si>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</si>
  <si>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</si>
  <si>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</si>
  <si>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</si>
  <si>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</si>
  <si>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</si>
  <si>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</si>
  <si>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</si>
  <si>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</si>
  <si>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</si>
  <si>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</si>
  <si>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</si>
  <si>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</si>
  <si>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</si>
  <si>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</si>
  <si>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</si>
  <si>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</si>
  <si>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</si>
  <si>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</si>
  <si>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</si>
  <si>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</si>
  <si>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</si>
  <si>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</si>
  <si>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</si>
  <si>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</si>
  <si>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</si>
  <si>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</si>
  <si>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</si>
  <si>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</si>
  <si>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</si>
  <si>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</si>
  <si>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</si>
  <si>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</si>
  <si>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</si>
  <si>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</si>
  <si>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</si>
  <si>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</si>
  <si>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</si>
  <si>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</si>
  <si>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</si>
  <si>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</si>
  <si>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</si>
  <si>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</si>
  <si>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</si>
  <si>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</si>
  <si>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</si>
  <si>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</si>
  <si>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</si>
  <si>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</si>
  <si>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</si>
  <si>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</si>
  <si>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</si>
  <si>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</si>
  <si>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</si>
  <si>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</si>
  <si>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</si>
  <si>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</si>
  <si>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</si>
  <si>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</si>
  <si>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</si>
  <si>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</si>
  <si>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</si>
  <si>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</si>
  <si>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</si>
  <si>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</si>
  <si>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</si>
  <si>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</si>
  <si>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</si>
  <si>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</si>
  <si>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</si>
  <si>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</si>
  <si>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</si>
  <si>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</si>
  <si>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</si>
  <si>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</si>
  <si>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</si>
  <si>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</si>
  <si>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</si>
  <si>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</si>
  <si>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</si>
  <si>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</si>
  <si>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</si>
  <si>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</si>
  <si>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</si>
  <si>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</si>
  <si>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</si>
  <si>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</si>
  <si>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</si>
  <si>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</si>
  <si>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</si>
  <si>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</si>
  <si>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</si>
  <si>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</si>
  <si>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</si>
  <si>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</si>
  <si>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</si>
  <si>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</si>
  <si>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</si>
  <si>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</si>
  <si>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</si>
  <si>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</si>
  <si>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</si>
  <si>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</si>
  <si>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</si>
  <si>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</si>
  <si>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</si>
  <si>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</si>
  <si>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</si>
  <si>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</si>
  <si>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</si>
  <si>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</si>
  <si>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</si>
  <si>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</si>
  <si>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</si>
  <si>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</si>
  <si>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</si>
  <si>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</si>
  <si>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</si>
  <si>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</si>
  <si>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</si>
  <si>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</si>
  <si>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</si>
  <si>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</si>
  <si>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</si>
  <si>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</si>
  <si>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</si>
  <si>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</si>
  <si>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</si>
  <si>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</si>
  <si>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</si>
  <si>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</si>
  <si>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</si>
  <si>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</si>
  <si>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</si>
  <si>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</si>
  <si>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</si>
  <si>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</si>
  <si>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</si>
  <si>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</si>
  <si>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</si>
  <si>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</si>
  <si>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</si>
  <si>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</si>
  <si>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</si>
  <si>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</si>
  <si>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</si>
  <si>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</si>
  <si>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</si>
  <si>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</si>
  <si>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</si>
  <si>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</si>
  <si>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</si>
  <si>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</si>
  <si>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</si>
  <si>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</si>
  <si>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</si>
  <si>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</si>
  <si>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</si>
  <si>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</si>
  <si>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</si>
  <si>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</si>
  <si>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</si>
  <si>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</si>
  <si>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</si>
  <si>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</si>
  <si>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</si>
  <si>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</si>
  <si>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</si>
  <si>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</si>
  <si>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</si>
  <si>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</si>
  <si>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</si>
  <si>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</si>
  <si>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</si>
  <si>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</si>
  <si>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</si>
  <si>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</si>
  <si>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</si>
  <si>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</si>
  <si>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</si>
  <si>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</si>
  <si>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</si>
  <si>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</si>
  <si>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</si>
  <si>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</si>
  <si>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</si>
  <si>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</si>
  <si>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</si>
  <si>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</si>
  <si>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</si>
  <si>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</si>
  <si>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</si>
  <si>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</si>
  <si>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</si>
  <si>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</si>
  <si>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</si>
  <si>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</si>
  <si>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</si>
  <si>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</si>
  <si>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</si>
  <si>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</si>
  <si>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</si>
  <si>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</si>
  <si>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</si>
  <si>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</si>
  <si>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</si>
  <si>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</si>
  <si>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</si>
  <si>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</si>
  <si>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</si>
  <si>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</si>
  <si>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</si>
  <si>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</si>
  <si>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</si>
  <si>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</si>
  <si>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</si>
  <si>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</si>
  <si>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</si>
  <si>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</si>
  <si>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</si>
  <si>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</si>
  <si>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</si>
  <si>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</si>
  <si>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</si>
  <si>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</si>
  <si>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</si>
  <si>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</si>
  <si>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</si>
  <si>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</si>
  <si>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</si>
  <si>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</si>
  <si>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</si>
  <si>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</si>
  <si>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</si>
  <si>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</si>
  <si>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</si>
  <si>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</si>
  <si>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</si>
  <si>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</si>
  <si>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</si>
  <si>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</si>
  <si>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</si>
  <si>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</si>
  <si>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</si>
  <si>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</si>
  <si>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</si>
  <si>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</si>
  <si>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</si>
  <si>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</si>
  <si>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</si>
  <si>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</si>
  <si>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</si>
  <si>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</si>
  <si>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</si>
  <si>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</si>
  <si>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</si>
  <si>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</si>
  <si>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</si>
  <si>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</si>
  <si>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</si>
  <si>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</si>
  <si>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</si>
  <si>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</si>
  <si>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</si>
  <si>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</si>
  <si>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</si>
  <si>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</si>
  <si>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</si>
  <si>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</si>
  <si>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</si>
  <si>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</si>
  <si>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</si>
  <si>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</si>
  <si>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</si>
  <si>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</si>
  <si>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</si>
  <si>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</si>
  <si>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</si>
  <si>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</si>
  <si>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</si>
  <si>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</si>
  <si>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</si>
  <si>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</si>
  <si>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</si>
  <si>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</si>
  <si>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</si>
  <si>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</si>
  <si>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</si>
  <si>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</si>
  <si>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</si>
  <si>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</si>
  <si>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</si>
  <si>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</si>
  <si>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</si>
  <si>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</si>
  <si>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</si>
  <si>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</si>
  <si>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</si>
  <si>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</si>
  <si>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</si>
  <si>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</si>
  <si>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</si>
  <si>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</si>
  <si>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</si>
  <si>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</si>
  <si>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</si>
  <si>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</si>
  <si>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</si>
  <si>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</si>
  <si>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</si>
  <si>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</si>
  <si>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</si>
  <si>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</si>
  <si>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</si>
  <si>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</si>
  <si>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</si>
  <si>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</si>
  <si>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</si>
  <si>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</si>
  <si>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</si>
  <si>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</si>
  <si>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</si>
  <si>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</si>
  <si>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</si>
  <si>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</si>
  <si>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</si>
  <si>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</si>
  <si>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</si>
  <si>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</si>
  <si>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</si>
  <si>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</si>
  <si>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</si>
  <si>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</si>
  <si>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</si>
  <si>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</si>
  <si>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</si>
  <si>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</si>
  <si>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</si>
  <si>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</si>
  <si>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</si>
  <si>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</si>
  <si>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</si>
  <si>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</si>
  <si>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</si>
  <si>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</si>
  <si>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</si>
  <si>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</si>
  <si>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</si>
  <si>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</si>
  <si>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</si>
  <si>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</si>
  <si>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</si>
  <si>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</si>
  <si>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</si>
  <si>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</si>
  <si>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</si>
  <si>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</si>
  <si>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</si>
  <si>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</si>
  <si>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</si>
  <si>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</si>
  <si>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</si>
  <si>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</si>
  <si>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</si>
  <si>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</si>
  <si>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</si>
  <si>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</si>
  <si>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</si>
  <si>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</si>
  <si>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</si>
  <si>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</si>
  <si>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</si>
  <si>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</si>
  <si>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</si>
  <si>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</si>
  <si>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</si>
  <si>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</si>
  <si>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</si>
  <si>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</si>
  <si>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</si>
  <si>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</si>
  <si>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</si>
  <si>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</si>
  <si>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</si>
  <si>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</si>
  <si>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</si>
  <si>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</si>
  <si>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</si>
  <si>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</si>
  <si>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</si>
  <si>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</si>
  <si>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</si>
  <si>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</si>
  <si>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</si>
  <si>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</si>
  <si>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</si>
  <si>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</si>
  <si>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</si>
  <si>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</si>
  <si>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</si>
  <si>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</si>
  <si>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</si>
  <si>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</si>
  <si>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</si>
  <si>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</si>
  <si>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</si>
  <si>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</si>
  <si>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</si>
  <si>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</si>
  <si>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</si>
  <si>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</si>
  <si>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</si>
  <si>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</si>
  <si>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</si>
  <si>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</si>
  <si>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</si>
  <si>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</si>
  <si>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</si>
  <si>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</si>
  <si>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</si>
  <si>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</si>
  <si>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</si>
  <si>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</si>
  <si>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</si>
  <si>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</si>
  <si>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</si>
  <si>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</si>
  <si>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</si>
  <si>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</si>
  <si>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</si>
  <si>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</si>
  <si>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</si>
  <si>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</si>
  <si>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</si>
  <si>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</si>
  <si>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</si>
  <si>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</si>
  <si>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</si>
  <si>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</si>
  <si>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</si>
  <si>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</si>
  <si>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</si>
  <si>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</si>
  <si>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</si>
  <si>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</si>
  <si>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</si>
  <si>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</si>
  <si>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</si>
  <si>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</si>
  <si>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</si>
  <si>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</si>
  <si>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</si>
  <si>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</si>
  <si>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</si>
  <si>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</si>
  <si>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</si>
  <si>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</si>
  <si>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</si>
  <si>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</si>
  <si>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</si>
  <si>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</si>
  <si>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</si>
  <si>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</si>
  <si>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</si>
  <si>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</si>
  <si>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</si>
  <si>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</si>
  <si>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</si>
  <si>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</si>
  <si>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</si>
  <si>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</si>
  <si>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</si>
  <si>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</si>
  <si>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</si>
  <si>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</si>
  <si>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</si>
  <si>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</si>
  <si>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</si>
  <si>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</si>
  <si>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</si>
  <si>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</si>
  <si>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</si>
  <si>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</si>
  <si>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</si>
  <si>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</si>
  <si>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</si>
  <si>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</si>
  <si>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</si>
  <si>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</si>
  <si>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</si>
  <si>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</si>
  <si>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</si>
  <si>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</si>
  <si>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</si>
  <si>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</si>
  <si>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</si>
  <si>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</si>
  <si>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</si>
  <si>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</si>
  <si>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</si>
  <si>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</si>
  <si>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</si>
  <si>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</si>
  <si>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</si>
  <si>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</si>
  <si>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</si>
  <si>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</si>
  <si>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</si>
  <si>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</si>
  <si>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</si>
  <si>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</si>
  <si>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</si>
  <si>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</si>
  <si>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</si>
  <si>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</si>
  <si>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</si>
  <si>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</si>
  <si>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</si>
  <si>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</si>
  <si>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</si>
  <si>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</si>
  <si>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</si>
  <si>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</si>
  <si>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</si>
  <si>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</si>
  <si>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</si>
  <si>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</si>
  <si>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</si>
  <si>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</si>
  <si>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</si>
  <si>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</si>
  <si>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</si>
  <si>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</si>
  <si>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</si>
  <si>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</si>
  <si>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</si>
  <si>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</si>
  <si>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</si>
  <si>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</si>
  <si>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</si>
  <si>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</si>
  <si>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</si>
  <si>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</si>
  <si>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</si>
  <si>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</si>
  <si>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</si>
  <si>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</si>
  <si>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</si>
  <si>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</si>
  <si>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</si>
  <si>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</si>
  <si>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</si>
  <si>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</si>
  <si>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</si>
  <si>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</si>
  <si>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</si>
  <si>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</si>
  <si>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</si>
  <si>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</si>
  <si>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</si>
  <si>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</si>
  <si>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</si>
  <si>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</si>
  <si>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</si>
  <si>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</si>
  <si>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</si>
  <si>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</si>
  <si>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</si>
  <si>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</si>
  <si>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</si>
  <si>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</si>
  <si>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</si>
  <si>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</si>
  <si>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</si>
  <si>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</si>
  <si>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</si>
  <si>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</si>
  <si>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</si>
  <si>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</si>
  <si>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</si>
  <si>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</si>
  <si>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</si>
  <si>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</si>
  <si>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</si>
  <si>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</si>
  <si>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</si>
  <si>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</si>
  <si>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</si>
  <si>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</si>
  <si>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</si>
  <si>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</si>
  <si>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</si>
  <si>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</si>
  <si>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</si>
  <si>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</si>
  <si>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</si>
  <si>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</si>
  <si>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</si>
  <si>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</si>
  <si>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</si>
  <si>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</si>
  <si>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</si>
  <si>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</si>
  <si>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</si>
  <si>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</si>
  <si>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</si>
  <si>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</si>
  <si>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</si>
  <si>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</si>
  <si>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</si>
  <si>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</si>
  <si>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</si>
  <si>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</si>
  <si>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</si>
  <si>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</si>
  <si>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</si>
  <si>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</si>
  <si>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</si>
  <si>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</si>
  <si>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</si>
  <si>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</si>
  <si>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</si>
  <si>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</si>
  <si>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</si>
  <si>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</si>
  <si>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</si>
  <si>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</si>
  <si>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</si>
  <si>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</si>
  <si>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</si>
  <si>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</si>
  <si>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</si>
  <si>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</si>
  <si>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</si>
  <si>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</si>
  <si>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</si>
  <si>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</si>
  <si>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</si>
  <si>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</si>
  <si>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</si>
  <si>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</si>
  <si>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</si>
  <si>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</si>
  <si>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</si>
  <si>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</si>
  <si>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</si>
  <si>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</si>
  <si>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</si>
  <si>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</si>
  <si>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</si>
  <si>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</si>
  <si>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</si>
  <si>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</si>
  <si>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</si>
  <si>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</si>
  <si>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</si>
  <si>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</si>
  <si>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</si>
  <si>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</si>
  <si>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</si>
  <si>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</si>
  <si>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</si>
  <si>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</si>
  <si>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</si>
  <si>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</si>
  <si>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</si>
  <si>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</si>
  <si>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</si>
  <si>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</si>
  <si>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</si>
  <si>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</si>
  <si>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</si>
  <si>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</si>
  <si>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</si>
  <si>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</si>
  <si>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</si>
  <si>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</si>
  <si>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</si>
  <si>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</si>
  <si>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</si>
  <si>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</si>
  <si>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</si>
  <si>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</si>
  <si>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</si>
  <si>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</si>
  <si>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</si>
  <si>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</si>
  <si>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</si>
  <si>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</si>
  <si>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</si>
  <si>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</si>
  <si>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</si>
  <si>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</si>
  <si>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</si>
  <si>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</si>
  <si>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</si>
  <si>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</si>
  <si>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</si>
  <si>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</si>
  <si>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</si>
  <si>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</si>
  <si>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</si>
  <si>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</si>
  <si>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</si>
  <si>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</si>
  <si>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</si>
  <si>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</si>
  <si>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</si>
  <si>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</si>
  <si>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</si>
  <si>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</si>
  <si>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</si>
  <si>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</si>
  <si>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</si>
  <si>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</si>
  <si>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</si>
  <si>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</si>
  <si>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</si>
  <si>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</si>
  <si>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</si>
  <si>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</si>
  <si>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</si>
  <si>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</si>
  <si>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</si>
  <si>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</si>
  <si>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</si>
  <si>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</si>
  <si>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</si>
  <si>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</si>
  <si>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</si>
  <si>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</si>
  <si>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</si>
  <si>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</si>
  <si>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</si>
  <si>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</si>
  <si>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</si>
  <si>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</si>
  <si>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</si>
  <si>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</si>
  <si>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</si>
  <si>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</si>
  <si>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</si>
  <si>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</si>
  <si>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</si>
  <si>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</si>
  <si>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</si>
  <si>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</si>
  <si>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</si>
  <si>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</si>
  <si>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</si>
  <si>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</si>
  <si>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</si>
  <si>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</si>
  <si>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</si>
  <si>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</si>
  <si>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</si>
  <si>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</si>
  <si>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</si>
  <si>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</si>
  <si>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</si>
  <si>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</si>
  <si>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</si>
  <si>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</si>
  <si>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</si>
  <si>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</si>
  <si>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</si>
  <si>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</si>
  <si>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</si>
  <si>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</si>
  <si>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</si>
  <si>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</si>
  <si>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</si>
  <si>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</si>
  <si>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</si>
  <si>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</si>
  <si>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</si>
  <si>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</si>
  <si>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</si>
  <si>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</si>
  <si>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</si>
  <si>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</si>
  <si>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</si>
  <si>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</si>
  <si>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</si>
  <si>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</si>
  <si>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</si>
  <si>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</si>
  <si>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</si>
  <si>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</si>
  <si>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</si>
  <si>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</si>
  <si>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</si>
  <si>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</si>
  <si>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</si>
  <si>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</si>
  <si>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</si>
  <si>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</si>
  <si>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</si>
  <si>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</si>
  <si>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</si>
  <si>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</si>
  <si>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</si>
  <si>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</si>
  <si>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</si>
  <si>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</si>
  <si>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</si>
  <si>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</si>
  <si>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</si>
  <si>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</si>
  <si>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</si>
  <si>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</si>
  <si>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</si>
  <si>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</si>
  <si>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</si>
  <si>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</si>
  <si>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</si>
  <si>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</si>
  <si>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</si>
  <si>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</si>
  <si>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</si>
  <si>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</si>
  <si>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</si>
  <si>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</si>
  <si>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</si>
  <si>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</si>
  <si>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</si>
  <si>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</si>
  <si>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</si>
  <si>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</si>
  <si>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</si>
  <si>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</si>
  <si>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</si>
  <si>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</si>
  <si>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</si>
  <si>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</si>
  <si>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</si>
  <si>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</si>
  <si>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</si>
  <si>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</si>
  <si>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</si>
  <si>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</si>
  <si>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</si>
  <si>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</si>
  <si>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</si>
  <si>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</si>
  <si>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</si>
  <si>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</si>
  <si>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</si>
  <si>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</si>
  <si>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</si>
  <si>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</si>
  <si>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</si>
  <si>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</si>
  <si>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</si>
  <si>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</si>
  <si>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</si>
  <si>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</si>
  <si>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</si>
  <si>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</si>
  <si>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</si>
  <si>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</si>
  <si>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</si>
  <si>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</si>
  <si>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</si>
  <si>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</si>
  <si>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</si>
  <si>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</si>
  <si>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</si>
  <si>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</si>
  <si>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</si>
  <si>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</si>
  <si>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</si>
  <si>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</si>
  <si>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</si>
  <si>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</si>
  <si>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</si>
  <si>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</si>
  <si>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</si>
  <si>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</si>
  <si>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</si>
  <si>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</si>
  <si>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</si>
  <si>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</si>
  <si>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</si>
  <si>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</si>
  <si>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</si>
  <si>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</si>
  <si>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</si>
  <si>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</si>
  <si>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</si>
  <si>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</si>
  <si>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</si>
  <si>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</si>
  <si>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</si>
  <si>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</si>
  <si>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</si>
  <si>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</si>
  <si>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</si>
  <si>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</si>
  <si>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</si>
  <si>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</si>
  <si>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</si>
  <si>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</si>
  <si>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</si>
  <si>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</si>
  <si>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</si>
  <si>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</si>
  <si>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</si>
  <si>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</si>
  <si>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</si>
  <si>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</si>
  <si>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</si>
  <si>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</si>
  <si>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</si>
  <si>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</si>
  <si>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</si>
  <si>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</si>
  <si>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</si>
  <si>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</si>
  <si>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</si>
  <si>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</si>
  <si>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</si>
  <si>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</si>
  <si>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</si>
  <si>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</si>
  <si>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</si>
  <si>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</si>
  <si>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</si>
  <si>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</si>
  <si>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</si>
  <si>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</si>
  <si>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</si>
  <si>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</si>
  <si>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</si>
  <si>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</si>
  <si>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</si>
  <si>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</si>
  <si>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</si>
  <si>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</si>
  <si>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</si>
  <si>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</si>
  <si>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</si>
  <si>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</si>
  <si>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</si>
  <si>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</si>
  <si>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</si>
  <si>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</si>
  <si>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</si>
  <si>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</si>
  <si>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</si>
  <si>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</si>
  <si>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</si>
  <si>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</si>
  <si>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</si>
  <si>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</si>
  <si>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</si>
  <si>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</si>
  <si>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</si>
  <si>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</si>
  <si>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</si>
  <si>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</si>
  <si>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</si>
  <si>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</si>
  <si>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</si>
  <si>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</si>
  <si>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</si>
  <si>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</si>
  <si>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</si>
  <si>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</si>
  <si>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</si>
  <si>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</si>
  <si>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</si>
  <si>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</si>
  <si>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</si>
  <si>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</si>
  <si>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</si>
  <si>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</si>
  <si>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</si>
  <si>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</si>
  <si>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</si>
  <si>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</si>
  <si>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</si>
  <si>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</si>
  <si>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</si>
  <si>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</si>
  <si>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</si>
  <si>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</si>
  <si>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</si>
  <si>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</si>
  <si>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</si>
  <si>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</si>
  <si>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</si>
  <si>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</si>
  <si>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</si>
  <si>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</si>
  <si>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</si>
  <si>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</si>
  <si>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</si>
  <si>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</si>
  <si>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</si>
  <si>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</si>
  <si>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</si>
  <si>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</si>
  <si>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</si>
  <si>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</si>
  <si>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</si>
  <si>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</si>
  <si>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</si>
  <si>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</si>
  <si>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</si>
  <si>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</si>
  <si>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</si>
  <si>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</si>
  <si>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</si>
  <si>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</si>
  <si>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</si>
  <si>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</si>
  <si>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</si>
  <si>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</si>
  <si>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</si>
  <si>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</si>
  <si>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</si>
  <si>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</si>
  <si>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</si>
  <si>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</si>
  <si>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</si>
  <si>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</si>
  <si>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</si>
  <si>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</si>
  <si>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</si>
  <si>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</si>
  <si>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</si>
  <si>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</si>
  <si>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</si>
  <si>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</si>
  <si>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</si>
  <si>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</si>
  <si>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</si>
  <si>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</si>
  <si>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</si>
  <si>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</si>
  <si>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</si>
  <si>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</si>
  <si>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</si>
  <si>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</si>
  <si>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</si>
  <si>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</si>
  <si>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</si>
  <si>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</si>
  <si>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</si>
  <si>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</si>
  <si>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</si>
  <si>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</si>
  <si>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</si>
  <si>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</si>
  <si>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</si>
  <si>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</si>
  <si>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</si>
  <si>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</si>
  <si>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</si>
  <si>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</si>
  <si>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</si>
  <si>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</si>
  <si>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</si>
  <si>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</si>
  <si>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</si>
  <si>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</si>
  <si>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</si>
  <si>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</si>
  <si>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</si>
  <si>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</si>
  <si>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</si>
  <si>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</si>
  <si>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</si>
  <si>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</si>
  <si>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</si>
  <si>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</si>
  <si>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</si>
  <si>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</si>
  <si>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</si>
  <si>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</si>
  <si>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</si>
  <si>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</si>
  <si>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</si>
  <si>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</si>
  <si>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</si>
  <si>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</si>
  <si>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</si>
  <si>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</si>
  <si>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</si>
  <si>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</si>
  <si>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</si>
  <si>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</si>
  <si>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</si>
  <si>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</si>
  <si>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</si>
  <si>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</si>
  <si>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</si>
  <si>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</si>
  <si>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</si>
  <si>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</si>
  <si>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</si>
  <si>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</si>
  <si>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</si>
  <si>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</si>
  <si>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</si>
  <si>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</si>
  <si>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</si>
  <si>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</si>
  <si>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</si>
  <si>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</si>
  <si>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</si>
  <si>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</si>
  <si>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</si>
  <si>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</si>
  <si>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</si>
  <si>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</si>
  <si>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</si>
  <si>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</si>
  <si>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</si>
  <si>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</si>
  <si>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</si>
  <si>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</si>
  <si>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</si>
  <si>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</si>
  <si>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</si>
  <si>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</si>
  <si>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</si>
  <si>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</si>
  <si>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</si>
  <si>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</si>
  <si>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</si>
  <si>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</si>
  <si>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</si>
  <si>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</si>
  <si>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</si>
  <si>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</si>
  <si>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</si>
  <si>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</si>
  <si>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</si>
  <si>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</si>
  <si>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</si>
  <si>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</si>
  <si>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</si>
  <si>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</si>
  <si>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</si>
  <si>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</si>
  <si>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</si>
  <si>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</si>
  <si>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</si>
  <si>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</si>
  <si>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</si>
  <si>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</si>
  <si>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</si>
  <si>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</si>
  <si>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</si>
  <si>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</si>
  <si>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</si>
  <si>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</si>
  <si>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</si>
  <si>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</si>
  <si>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</si>
  <si>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</si>
  <si>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</si>
  <si>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</si>
  <si>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</si>
  <si>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</si>
  <si>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</si>
  <si>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</si>
  <si>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</si>
  <si>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</si>
  <si>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</si>
  <si>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</si>
  <si>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</si>
  <si>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</si>
  <si>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</si>
  <si>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</si>
  <si>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</si>
  <si>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</si>
  <si>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</si>
  <si>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</si>
  <si>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</si>
  <si>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</si>
  <si>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</si>
  <si>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</si>
  <si>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</si>
  <si>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</si>
  <si>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</si>
  <si>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</si>
  <si>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</si>
  <si>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</si>
  <si>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</si>
  <si>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</si>
  <si>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</si>
  <si>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</si>
  <si>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</si>
  <si>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</si>
  <si>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</si>
  <si>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</si>
  <si>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</si>
  <si>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</si>
  <si>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</si>
  <si>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</si>
  <si>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</si>
  <si>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</si>
  <si>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</si>
  <si>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</si>
  <si>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</si>
  <si>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</si>
  <si>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</si>
  <si>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</si>
  <si>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</si>
  <si>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</si>
  <si>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</si>
  <si>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</si>
  <si>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</si>
  <si>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</si>
  <si>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</si>
  <si>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</si>
  <si>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</si>
  <si>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</si>
  <si>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</si>
  <si>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</si>
  <si>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</si>
  <si>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</si>
  <si>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</si>
  <si>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</si>
  <si>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</si>
  <si>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</si>
  <si>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</si>
  <si>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</si>
  <si>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</si>
  <si>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</si>
  <si>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</si>
  <si>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</si>
  <si>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</si>
  <si>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</si>
  <si>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</si>
  <si>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</si>
  <si>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</si>
  <si>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</si>
  <si>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</si>
  <si>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</si>
  <si>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</si>
  <si>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</si>
  <si>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</si>
  <si>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</si>
  <si>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</si>
  <si>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</si>
  <si>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</si>
  <si>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</si>
  <si>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</si>
  <si>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</si>
  <si>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</si>
  <si>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</si>
  <si>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</si>
  <si>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</si>
  <si>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</si>
  <si>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</si>
  <si>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</si>
  <si>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</si>
  <si>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</si>
  <si>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</si>
  <si>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</si>
  <si>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</si>
  <si>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</si>
  <si>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</si>
  <si>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</si>
  <si>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</si>
  <si>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</si>
  <si>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</si>
  <si>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</si>
  <si>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</si>
  <si>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</si>
  <si>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</si>
  <si>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</si>
  <si>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</si>
  <si>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</si>
  <si>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</si>
  <si>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</si>
  <si>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</si>
  <si>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</si>
  <si>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</si>
  <si>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</si>
  <si>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</si>
  <si>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</si>
  <si>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</si>
  <si>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</si>
  <si>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</si>
  <si>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</si>
  <si>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</si>
  <si>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</si>
  <si>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</si>
  <si>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</si>
  <si>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</si>
  <si>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</si>
  <si>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</si>
  <si>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</si>
  <si>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</si>
  <si>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</si>
  <si>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</si>
  <si>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</si>
  <si>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</si>
  <si>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</si>
  <si>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</si>
  <si>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</si>
  <si>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</si>
  <si>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</si>
  <si>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</si>
  <si>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</si>
  <si>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</si>
  <si>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</si>
  <si>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</si>
  <si>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</si>
  <si>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</si>
  <si>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</si>
  <si>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</si>
  <si>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</si>
  <si>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</si>
  <si>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</si>
  <si>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</si>
  <si>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</si>
  <si>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</si>
  <si>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</si>
  <si>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</si>
  <si>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</si>
  <si>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</si>
  <si>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</si>
  <si>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</si>
  <si>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</si>
  <si>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</si>
  <si>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</si>
  <si>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</si>
  <si>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</si>
  <si>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</si>
  <si>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</si>
  <si>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</si>
  <si>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</si>
  <si>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</si>
  <si>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</si>
  <si>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</si>
  <si>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</si>
  <si>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</si>
  <si>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</si>
  <si>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</si>
  <si>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</si>
  <si>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</si>
  <si>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</si>
  <si>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</si>
  <si>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</si>
  <si>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</si>
  <si>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</si>
  <si>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</si>
  <si>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</si>
  <si>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</si>
  <si>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</si>
  <si>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</si>
  <si>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</si>
  <si>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</si>
  <si>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</si>
  <si>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</si>
  <si>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</si>
  <si>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</si>
  <si>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</si>
  <si>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</si>
  <si>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</si>
  <si>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</si>
  <si>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</si>
  <si>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</si>
  <si>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</si>
  <si>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</si>
  <si>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</si>
  <si>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</si>
  <si>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</si>
  <si>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</si>
  <si>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</si>
  <si>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</si>
  <si>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</si>
  <si>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</si>
  <si>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</si>
  <si>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</si>
  <si>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</si>
  <si>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</si>
  <si>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</si>
  <si>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</si>
  <si>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</si>
  <si>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</si>
  <si>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</si>
  <si>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</si>
  <si>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</si>
  <si>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</si>
  <si>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</si>
  <si>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</si>
  <si>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</si>
  <si>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</si>
  <si>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</si>
  <si>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</si>
  <si>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</si>
  <si>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</si>
  <si>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</si>
  <si>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</si>
  <si>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</si>
  <si>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</si>
  <si>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</si>
  <si>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</si>
  <si>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</si>
  <si>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</si>
  <si>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</si>
  <si>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</si>
  <si>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</si>
  <si>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</si>
  <si>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</si>
  <si>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</si>
  <si>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</si>
  <si>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</si>
  <si>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</si>
  <si>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</si>
  <si>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</si>
  <si>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</si>
  <si>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</si>
  <si>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</si>
  <si>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</si>
  <si>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</si>
  <si>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</si>
  <si>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</si>
  <si>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</si>
  <si>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</si>
  <si>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</si>
  <si>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</si>
  <si>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</si>
  <si>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</si>
  <si>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</si>
  <si>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</si>
  <si>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</si>
  <si>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</si>
  <si>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</si>
  <si>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</si>
  <si>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</si>
  <si>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</si>
  <si>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</si>
  <si>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</si>
  <si>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</si>
  <si>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</si>
  <si>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</si>
  <si>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</si>
  <si>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</si>
  <si>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</si>
  <si>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</si>
  <si>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</si>
  <si>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</si>
  <si>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</si>
  <si>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</si>
  <si>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</si>
  <si>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</si>
  <si>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</si>
  <si>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</si>
  <si>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</si>
  <si>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</si>
  <si>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</si>
  <si>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</si>
  <si>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</si>
  <si>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</si>
  <si>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</si>
  <si>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</si>
  <si>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</si>
  <si>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</si>
  <si>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</si>
  <si>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</si>
  <si>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</si>
  <si>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</si>
  <si>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</si>
  <si>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</si>
  <si>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</si>
  <si>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</si>
  <si>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</si>
  <si>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</si>
  <si>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</si>
  <si>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</si>
  <si>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</si>
  <si>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</si>
  <si>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</si>
  <si>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</si>
  <si>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</si>
  <si>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</si>
  <si>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</si>
  <si>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</si>
  <si>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</si>
  <si>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</si>
  <si>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</si>
  <si>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</si>
  <si>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</si>
  <si>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</si>
  <si>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</si>
  <si>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</si>
  <si>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</si>
  <si>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</si>
  <si>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</si>
  <si>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</si>
  <si>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</si>
  <si>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</si>
  <si>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</si>
  <si>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</si>
  <si>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</si>
  <si>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</si>
  <si>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</si>
  <si>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</si>
  <si>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</si>
  <si>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</si>
  <si>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</si>
  <si>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</si>
  <si>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</si>
  <si>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</si>
  <si>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</si>
  <si>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</si>
  <si>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</si>
  <si>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</si>
  <si>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</si>
  <si>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</si>
  <si>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</si>
  <si>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</si>
  <si>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</si>
  <si>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</si>
  <si>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</si>
  <si>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</si>
  <si>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</si>
  <si>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</si>
  <si>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</si>
  <si>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</si>
  <si>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</si>
  <si>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</si>
  <si>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</si>
  <si>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</si>
  <si>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</si>
  <si>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</si>
  <si>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</si>
  <si>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</si>
  <si>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</si>
  <si>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</si>
  <si>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</si>
  <si>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</si>
  <si>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</si>
  <si>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</si>
  <si>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</si>
  <si>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</si>
  <si>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</si>
  <si>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</si>
  <si>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</si>
  <si>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</si>
  <si>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</si>
  <si>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</si>
  <si>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</si>
  <si>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</si>
  <si>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</si>
  <si>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</si>
  <si>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</si>
  <si>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</si>
  <si>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</si>
  <si>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</si>
  <si>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</si>
  <si>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</si>
  <si>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</si>
  <si>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</si>
  <si>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</si>
  <si>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</si>
  <si>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</si>
  <si>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</si>
  <si>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</si>
  <si>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</si>
  <si>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</si>
  <si>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</si>
  <si>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</si>
  <si>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</si>
  <si>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</si>
  <si>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</si>
  <si>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</si>
  <si>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</si>
  <si>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</si>
  <si>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</si>
  <si>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</si>
  <si>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</si>
  <si>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</si>
  <si>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</si>
  <si>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</si>
  <si>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</si>
  <si>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</si>
  <si>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</si>
  <si>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</si>
  <si>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</si>
  <si>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</si>
  <si>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</si>
  <si>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</si>
  <si>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</si>
  <si>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</si>
  <si>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</si>
  <si>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</si>
  <si>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</si>
  <si>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</si>
  <si>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</si>
  <si>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</si>
  <si>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</si>
  <si>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</si>
  <si>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</si>
  <si>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</si>
  <si>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</si>
  <si>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</si>
  <si>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</si>
  <si>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</si>
  <si>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</si>
  <si>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</si>
  <si>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</si>
  <si>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</si>
  <si>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</si>
  <si>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</si>
  <si>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</si>
  <si>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</si>
  <si>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</si>
  <si>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</si>
  <si>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</si>
  <si>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</si>
  <si>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</si>
  <si>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</si>
  <si>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</si>
  <si>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</si>
  <si>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</si>
  <si>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</si>
  <si>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</si>
  <si>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</si>
  <si>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</si>
  <si>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</si>
  <si>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</si>
  <si>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</si>
  <si>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</si>
  <si>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</si>
  <si>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</si>
  <si>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</si>
  <si>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</si>
  <si>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</si>
  <si>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</si>
  <si>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</si>
  <si>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</si>
  <si>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</si>
  <si>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</si>
  <si>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</si>
  <si>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</si>
  <si>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</si>
  <si>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</si>
  <si>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</si>
  <si>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</si>
  <si>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</si>
  <si>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</si>
  <si>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</si>
  <si>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</si>
  <si>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</si>
  <si>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</si>
  <si>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</si>
  <si>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</si>
  <si>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</si>
  <si>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</si>
  <si>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</si>
  <si>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</si>
  <si>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</si>
  <si>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</si>
  <si>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</si>
  <si>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</si>
  <si>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</si>
  <si>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</si>
  <si>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</si>
  <si>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</si>
  <si>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</si>
  <si>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</si>
  <si>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</si>
  <si>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</si>
  <si>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</si>
  <si>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</si>
  <si>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</si>
  <si>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</si>
  <si>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</si>
  <si>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</si>
  <si>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</si>
  <si>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</si>
  <si>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</si>
  <si>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</si>
  <si>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</si>
  <si>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</si>
  <si>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</si>
  <si>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</si>
  <si>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</si>
  <si>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</si>
  <si>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</si>
  <si>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</si>
  <si>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</si>
  <si>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</si>
  <si>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</si>
  <si>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</si>
  <si>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</si>
  <si>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</si>
  <si>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</si>
  <si>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</si>
  <si>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</si>
  <si>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</si>
  <si>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</si>
  <si>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</si>
  <si>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</si>
  <si>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</si>
  <si>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</si>
  <si>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</si>
  <si>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</si>
  <si>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</si>
  <si>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</si>
  <si>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</si>
  <si>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</si>
  <si>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</si>
  <si>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</si>
  <si>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</si>
  <si>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</si>
  <si>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</si>
  <si>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</si>
  <si>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</si>
  <si>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</si>
  <si>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</si>
  <si>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</si>
  <si>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</si>
  <si>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</si>
  <si>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</si>
  <si>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</si>
  <si>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</si>
  <si>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</si>
  <si>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</si>
  <si>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</si>
  <si>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</si>
  <si>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</si>
  <si>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</si>
  <si>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</si>
  <si>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</si>
  <si>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</si>
  <si>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</si>
  <si>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</si>
  <si>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</si>
  <si>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</si>
  <si>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</si>
  <si>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</si>
  <si>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</si>
  <si>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</si>
  <si>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</si>
  <si>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</si>
  <si>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</si>
  <si>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</si>
  <si>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</si>
  <si>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</si>
  <si>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</si>
  <si>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</si>
  <si>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</si>
  <si>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</si>
  <si>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</si>
  <si>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</si>
  <si>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</si>
  <si>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</si>
  <si>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</si>
  <si>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</si>
  <si>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</si>
  <si>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</si>
  <si>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</si>
  <si>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</si>
  <si>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</si>
  <si>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</si>
  <si>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</si>
  <si>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</si>
  <si>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</si>
  <si>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</si>
  <si>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</si>
  <si>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</si>
  <si>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</si>
  <si>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</si>
  <si>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</si>
  <si>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</si>
  <si>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</si>
  <si>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</si>
  <si>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</si>
  <si>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</si>
  <si>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</si>
  <si>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</si>
  <si>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</si>
  <si>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</si>
  <si>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</si>
  <si>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</si>
  <si>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</si>
  <si>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</si>
  <si>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</si>
  <si>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</si>
  <si>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</si>
  <si>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</si>
  <si>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</si>
  <si>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</si>
  <si>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</si>
  <si>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</si>
  <si>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</si>
  <si>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</si>
  <si>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</si>
  <si>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</si>
  <si>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</si>
  <si>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</si>
  <si>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</si>
  <si>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</si>
  <si>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</si>
  <si>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</si>
  <si>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</si>
  <si>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</si>
  <si>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</si>
  <si>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</si>
  <si>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</si>
  <si>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</si>
  <si>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</si>
  <si>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</si>
  <si>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</si>
  <si>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</si>
  <si>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</si>
  <si>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</si>
  <si>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</si>
  <si>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</si>
  <si>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</si>
  <si>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</si>
  <si>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</si>
  <si>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</si>
  <si>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</si>
  <si>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</si>
  <si>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</si>
  <si>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</si>
  <si>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</si>
  <si>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</si>
  <si>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</si>
  <si>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</si>
  <si>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</si>
  <si>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</si>
  <si>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</si>
  <si>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</si>
  <si>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</si>
  <si>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</si>
  <si>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</si>
  <si>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</si>
  <si>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</si>
  <si>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</si>
  <si>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</si>
  <si>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</si>
  <si>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</si>
  <si>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</si>
  <si>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</si>
  <si>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</si>
  <si>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</si>
  <si>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</si>
  <si>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</si>
  <si>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</si>
  <si>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</si>
  <si>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</si>
  <si>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</si>
  <si>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</si>
  <si>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</si>
  <si>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</si>
  <si>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</si>
  <si>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</si>
  <si>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</si>
  <si>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</si>
  <si>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</si>
  <si>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</si>
  <si>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</si>
  <si>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</si>
  <si>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</si>
  <si>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</si>
  <si>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</si>
  <si>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</si>
  <si>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</si>
  <si>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</si>
  <si>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</si>
  <si>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</si>
  <si>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</si>
  <si>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</si>
  <si>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</si>
  <si>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</si>
  <si>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</si>
  <si>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</si>
  <si>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</si>
  <si>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</si>
  <si>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</si>
  <si>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</si>
  <si>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</si>
  <si>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</si>
  <si>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</si>
  <si>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</si>
  <si>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</si>
  <si>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</si>
  <si>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</si>
  <si>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</si>
  <si>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</si>
  <si>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</si>
  <si>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</si>
  <si>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</si>
  <si>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</si>
  <si>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</si>
  <si>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</si>
  <si>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</si>
  <si>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</si>
  <si>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</si>
  <si>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</si>
  <si>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</si>
  <si>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</si>
  <si>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</si>
  <si>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</si>
  <si>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</si>
  <si>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</si>
  <si>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</si>
  <si>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</si>
  <si>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</si>
  <si>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</si>
  <si>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</si>
  <si>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</si>
  <si>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</si>
  <si>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</si>
  <si>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</si>
  <si>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</si>
  <si>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</si>
  <si>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</si>
  <si>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</si>
  <si>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</si>
  <si>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</si>
  <si>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</si>
  <si>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</si>
  <si>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</si>
  <si>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</si>
  <si>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</si>
  <si>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</si>
  <si>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</si>
  <si>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</si>
  <si>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</si>
  <si>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</si>
  <si>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</si>
  <si>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</si>
  <si>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</si>
  <si>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</si>
  <si>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</si>
  <si>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</si>
  <si>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</si>
  <si>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</si>
  <si>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</si>
  <si>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</si>
  <si>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</si>
  <si>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</si>
  <si>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</si>
  <si>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</si>
  <si>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</si>
  <si>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</si>
  <si>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</si>
  <si>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</si>
  <si>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</si>
  <si>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</si>
  <si>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</si>
  <si>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</si>
  <si>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</si>
  <si>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</si>
  <si>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</si>
  <si>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</si>
  <si>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</si>
  <si>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</si>
  <si>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</si>
  <si>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</si>
  <si>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</si>
  <si>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</si>
  <si>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</si>
  <si>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</si>
  <si>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</si>
  <si>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</si>
  <si>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</si>
  <si>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</si>
  <si>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</si>
  <si>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</si>
  <si>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</si>
  <si>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</si>
  <si>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</si>
  <si>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</si>
  <si>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</si>
  <si>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</si>
  <si>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</si>
  <si>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</si>
  <si>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</si>
  <si>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</si>
  <si>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</si>
  <si>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</si>
  <si>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</si>
  <si>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</si>
  <si>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</si>
  <si>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</si>
  <si>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</si>
  <si>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</si>
  <si>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</si>
  <si>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</si>
  <si>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</si>
  <si>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</si>
  <si>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</si>
  <si>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</si>
  <si>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</si>
  <si>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</si>
  <si>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</si>
  <si>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</si>
  <si>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</si>
  <si>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</si>
  <si>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</si>
  <si>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</si>
  <si>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</si>
  <si>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</si>
  <si>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</si>
  <si>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</si>
  <si>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</si>
  <si>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</si>
  <si>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</si>
  <si>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</si>
  <si>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</si>
  <si>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</si>
  <si>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</si>
  <si>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</si>
  <si>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</si>
  <si>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</si>
  <si>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</si>
  <si>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</si>
  <si>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</si>
  <si>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</si>
  <si>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</si>
  <si>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</si>
  <si>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</si>
  <si>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</si>
  <si>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</si>
  <si>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</si>
  <si>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</si>
  <si>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</si>
  <si>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</si>
  <si>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</si>
  <si>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</si>
  <si>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</si>
  <si>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</si>
  <si>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</si>
  <si>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</si>
  <si>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</si>
  <si>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</si>
  <si>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</si>
  <si>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</si>
  <si>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</si>
  <si>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</si>
  <si>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</si>
  <si>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</si>
  <si>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</si>
  <si>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</si>
  <si>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</si>
  <si>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</si>
  <si>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</si>
  <si>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</si>
  <si>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</si>
  <si>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</si>
  <si>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</si>
  <si>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</si>
  <si>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</si>
  <si>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</si>
  <si>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</si>
  <si>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</si>
  <si>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</si>
  <si>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</si>
  <si>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</si>
  <si>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</si>
  <si>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</si>
  <si>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</si>
  <si>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</si>
  <si>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</si>
  <si>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</si>
  <si>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</si>
  <si>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</si>
  <si>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</si>
  <si>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</si>
  <si>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</si>
  <si>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</si>
  <si>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</si>
  <si>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</si>
  <si>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</si>
  <si>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</si>
  <si>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</si>
  <si>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</si>
  <si>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</si>
  <si>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</si>
  <si>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</si>
  <si>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</si>
  <si>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</si>
  <si>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</si>
  <si>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</si>
  <si>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</si>
  <si>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</si>
  <si>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</si>
  <si>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</si>
  <si>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</si>
  <si>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</si>
  <si>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</si>
  <si>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</si>
  <si>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</si>
  <si>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</si>
  <si>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</si>
  <si>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</si>
  <si>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</si>
  <si>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</si>
  <si>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</si>
  <si>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</si>
  <si>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</si>
  <si>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</si>
  <si>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</si>
  <si>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</si>
  <si>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</si>
  <si>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</si>
  <si>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</si>
  <si>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</si>
  <si>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</si>
  <si>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</si>
  <si>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</si>
  <si>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</si>
  <si>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</si>
  <si>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</si>
  <si>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</si>
  <si>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</si>
  <si>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</si>
  <si>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</si>
  <si>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</si>
  <si>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</si>
  <si>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</si>
  <si>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</si>
  <si>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</si>
  <si>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</si>
  <si>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</si>
  <si>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</si>
  <si>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</si>
  <si>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</si>
  <si>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</si>
  <si>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</si>
  <si>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</si>
  <si>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</si>
  <si>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</si>
  <si>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</si>
  <si>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</si>
  <si>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</si>
  <si>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</si>
  <si>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</si>
  <si>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</si>
  <si>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</si>
  <si>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</si>
  <si>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</si>
  <si>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</si>
  <si>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</si>
  <si>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</si>
  <si>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</si>
  <si>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</si>
  <si>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</si>
  <si>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</si>
  <si>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</si>
  <si>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</si>
  <si>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</si>
  <si>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</si>
  <si>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</si>
  <si>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</si>
  <si>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</si>
  <si>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</si>
  <si>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</si>
  <si>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</si>
  <si>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</si>
  <si>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</si>
  <si>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</si>
  <si>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</si>
  <si>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</si>
  <si>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</si>
  <si>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</si>
  <si>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</si>
  <si>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</si>
  <si>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</si>
  <si>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</si>
  <si>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</si>
  <si>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</si>
  <si>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</si>
  <si>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</si>
  <si>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</si>
  <si>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</si>
  <si>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</si>
  <si>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</si>
  <si>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</si>
  <si>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</si>
  <si>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</si>
  <si>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</si>
  <si>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</si>
  <si>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</si>
  <si>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</si>
  <si>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</si>
  <si>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</si>
  <si>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</si>
  <si>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</si>
  <si>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</si>
  <si>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</si>
  <si>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</si>
  <si>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</si>
  <si>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</si>
  <si>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</si>
  <si>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</si>
  <si>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</si>
  <si>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</si>
  <si>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</si>
  <si>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</si>
  <si>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</si>
  <si>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</si>
  <si>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</si>
  <si>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</si>
  <si>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</si>
  <si>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</si>
  <si>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</si>
  <si>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</si>
  <si>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</si>
  <si>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</si>
  <si>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</si>
  <si>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</si>
  <si>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</si>
  <si>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</si>
  <si>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</si>
  <si>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</si>
  <si>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</si>
  <si>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</si>
  <si>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</si>
  <si>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</si>
  <si>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</si>
  <si>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</si>
  <si>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</si>
  <si>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</si>
  <si>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</si>
  <si>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</si>
  <si>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</si>
  <si>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</si>
  <si>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</si>
  <si>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</si>
  <si>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</si>
  <si>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</si>
  <si>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</si>
  <si>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</si>
  <si>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</si>
  <si>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</si>
  <si>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</si>
  <si>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</si>
  <si>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</si>
  <si>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</si>
  <si>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</si>
  <si>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</si>
  <si>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</si>
  <si>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</si>
  <si>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</si>
  <si>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</si>
  <si>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</si>
  <si>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</si>
  <si>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</si>
  <si>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</si>
  <si>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</si>
  <si>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</si>
  <si>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</si>
  <si>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</si>
  <si>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</si>
  <si>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</si>
  <si>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</si>
  <si>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</si>
  <si>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</si>
  <si>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</si>
  <si>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</si>
  <si>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</si>
  <si>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</si>
  <si>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</si>
  <si>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</si>
  <si>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</si>
  <si>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</si>
  <si>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</si>
  <si>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</si>
  <si>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</si>
  <si>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</si>
  <si>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</si>
  <si>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</si>
  <si>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</si>
  <si>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</si>
  <si>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</si>
  <si>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</si>
  <si>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</si>
  <si>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</si>
  <si>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</si>
  <si>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</si>
  <si>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</si>
  <si>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</si>
  <si>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</si>
  <si>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</si>
  <si>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</si>
  <si>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</si>
  <si>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</si>
  <si>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</si>
  <si>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</si>
  <si>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</si>
  <si>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</si>
  <si>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</si>
  <si>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</si>
  <si>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</si>
  <si>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</si>
  <si>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</si>
  <si>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</si>
  <si>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</si>
  <si>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</si>
  <si>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</si>
  <si>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</si>
  <si>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</si>
  <si>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</si>
  <si>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</si>
  <si>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</si>
  <si>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</si>
  <si>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</si>
  <si>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</si>
  <si>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</si>
  <si>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</si>
  <si>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</si>
  <si>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</si>
  <si>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</si>
  <si>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</si>
  <si>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</si>
  <si>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</si>
  <si>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</si>
  <si>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</si>
  <si>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</si>
  <si>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</si>
  <si>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</si>
  <si>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</si>
  <si>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</si>
  <si>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</si>
  <si>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</si>
  <si>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</si>
  <si>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</si>
  <si>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</si>
  <si>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</si>
  <si>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</si>
  <si>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</si>
  <si>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</si>
  <si>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</si>
  <si>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</si>
  <si>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</si>
  <si>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</si>
  <si>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</si>
  <si>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</si>
  <si>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</si>
  <si>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</si>
  <si>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</si>
  <si>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</si>
  <si>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</si>
  <si>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</si>
  <si>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</si>
  <si>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</si>
  <si>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</si>
  <si>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</si>
  <si>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</si>
  <si>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</si>
  <si>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</si>
  <si>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</si>
  <si>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</si>
  <si>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</si>
  <si>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</si>
  <si>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</si>
  <si>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</si>
  <si>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</si>
  <si>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</si>
  <si>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</si>
  <si>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</si>
  <si>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</si>
  <si>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</si>
  <si>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</si>
  <si>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</si>
  <si>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</si>
  <si>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</si>
  <si>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</si>
  <si>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</si>
  <si>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</si>
  <si>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</si>
  <si>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</si>
  <si>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</si>
  <si>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</si>
  <si>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</si>
  <si>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</si>
  <si>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</si>
  <si>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</si>
  <si>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</si>
  <si>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</si>
  <si>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</si>
  <si>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</si>
  <si>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</si>
  <si>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</si>
  <si>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</si>
  <si>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</si>
  <si>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</si>
  <si>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</si>
  <si>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</si>
  <si>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</si>
  <si>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</si>
  <si>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</si>
  <si>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</si>
  <si>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</si>
  <si>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</si>
  <si>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</si>
  <si>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</si>
  <si>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</si>
  <si>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</si>
  <si>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</si>
  <si>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</si>
  <si>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</si>
  <si>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</si>
  <si>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</si>
  <si>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</si>
  <si>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</si>
  <si>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</si>
  <si>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</si>
  <si>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</si>
  <si>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</si>
  <si>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</si>
  <si>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</si>
  <si>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</si>
  <si>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</si>
  <si>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</si>
  <si>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</si>
  <si>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</si>
  <si>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</si>
  <si>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</si>
  <si>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</si>
  <si>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</si>
  <si>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</si>
  <si>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</si>
  <si>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</si>
  <si>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</si>
  <si>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</si>
  <si>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</si>
  <si>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</si>
  <si>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</si>
  <si>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</si>
  <si>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</si>
  <si>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</si>
  <si>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</si>
  <si>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</si>
  <si>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</si>
  <si>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</si>
  <si>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</si>
  <si>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</si>
  <si>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</si>
  <si>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</si>
  <si>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</si>
  <si>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</si>
  <si>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</si>
  <si>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</si>
  <si>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</si>
  <si>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</si>
  <si>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</si>
  <si>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</si>
  <si>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</si>
  <si>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</si>
  <si>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</si>
  <si>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</si>
  <si>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</si>
  <si>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</si>
  <si>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</si>
  <si>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</si>
  <si>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</si>
  <si>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</si>
  <si>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</si>
  <si>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</si>
  <si>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</si>
  <si>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</si>
  <si>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</si>
  <si>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</si>
  <si>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</si>
  <si>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</si>
  <si>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</si>
  <si>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</si>
  <si>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</si>
  <si>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</si>
  <si>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</si>
  <si>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</si>
  <si>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</si>
  <si>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</si>
  <si>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</si>
  <si>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</si>
  <si>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</si>
  <si>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</si>
  <si>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</si>
  <si>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</si>
  <si>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</si>
  <si>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</si>
  <si>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</si>
  <si>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</si>
  <si>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</si>
  <si>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</si>
  <si>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</si>
  <si>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</si>
  <si>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</si>
  <si>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</si>
  <si>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</si>
  <si>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</si>
  <si>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</si>
  <si>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</si>
  <si>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</si>
  <si>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</si>
  <si>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</si>
  <si>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</si>
  <si>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</si>
  <si>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</si>
  <si>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</si>
  <si>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</si>
  <si>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</si>
  <si>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</si>
  <si>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</si>
  <si>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</si>
  <si>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</si>
  <si>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</si>
  <si>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</si>
  <si>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</si>
  <si>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</si>
  <si>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</si>
  <si>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</si>
  <si>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</si>
  <si>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</si>
  <si>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</si>
  <si>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</si>
  <si>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</si>
  <si>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</si>
  <si>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</si>
  <si>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</si>
  <si>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</si>
  <si>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</si>
  <si>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</si>
  <si>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</si>
  <si>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</si>
  <si>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</si>
  <si>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</si>
  <si>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</si>
  <si>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</si>
  <si>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</si>
  <si>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</si>
  <si>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</si>
  <si>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</si>
  <si>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</si>
  <si>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</si>
  <si>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</si>
  <si>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</si>
  <si>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</si>
  <si>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</si>
  <si>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</si>
  <si>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</si>
  <si>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</si>
  <si>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</si>
  <si>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</si>
  <si>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</si>
  <si>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</si>
  <si>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</si>
  <si>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</si>
  <si>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</si>
  <si>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</si>
  <si>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</si>
  <si>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</si>
  <si>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</si>
  <si>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</si>
  <si>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</si>
  <si>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</si>
  <si>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</si>
  <si>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</si>
  <si>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</si>
  <si>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</si>
  <si>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</si>
  <si>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</si>
  <si>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</si>
  <si>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</si>
  <si>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</si>
  <si>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</si>
  <si>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</si>
  <si>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</si>
  <si>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</si>
  <si>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</si>
  <si>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</si>
  <si>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</si>
  <si>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</si>
  <si>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</si>
  <si>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</si>
  <si>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</si>
  <si>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</si>
  <si>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</si>
  <si>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</si>
  <si>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</si>
  <si>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</si>
  <si>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</si>
  <si>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</si>
  <si>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</si>
  <si>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</si>
  <si>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</si>
  <si>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</si>
  <si>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</si>
  <si>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</si>
  <si>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</si>
  <si>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</si>
  <si>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</si>
  <si>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</si>
  <si>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</si>
  <si>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</si>
  <si>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</si>
  <si>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</si>
  <si>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</si>
  <si>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</si>
  <si>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</si>
  <si>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</si>
  <si>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</si>
  <si>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</si>
  <si>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</si>
  <si>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</si>
  <si>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</si>
  <si>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</si>
  <si>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</si>
  <si>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</si>
  <si>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</si>
  <si>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</si>
  <si>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</si>
  <si>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</si>
  <si>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</si>
  <si>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</si>
  <si>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</si>
  <si>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</si>
  <si>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</si>
  <si>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</si>
  <si>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</si>
  <si>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</si>
  <si>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</si>
  <si>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</si>
  <si>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</si>
  <si>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</si>
  <si>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</si>
  <si>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</si>
  <si>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</si>
  <si>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</si>
  <si>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</si>
  <si>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</si>
  <si>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</si>
  <si>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</si>
  <si>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</si>
  <si>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</si>
  <si>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</si>
  <si>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</si>
  <si>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</si>
  <si>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</si>
  <si>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</si>
  <si>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</si>
  <si>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</si>
  <si>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</si>
  <si>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</si>
  <si>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</si>
  <si>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</si>
  <si>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</si>
  <si>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</si>
  <si>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</si>
  <si>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</si>
  <si>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</si>
  <si>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</si>
  <si>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</si>
  <si>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</si>
  <si>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</si>
  <si>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</si>
  <si>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</si>
  <si>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</si>
  <si>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</si>
  <si>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</si>
  <si>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</si>
  <si>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</si>
  <si>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</si>
  <si>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</si>
  <si>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</si>
  <si>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</si>
  <si>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</si>
  <si>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</si>
  <si>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</si>
  <si>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</si>
  <si>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</si>
  <si>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</si>
  <si>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</si>
  <si>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</si>
  <si>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</si>
  <si>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</si>
  <si>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</si>
  <si>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</si>
  <si>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</si>
  <si>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</si>
  <si>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</si>
  <si>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</si>
  <si>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</si>
  <si>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</si>
  <si>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</si>
  <si>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</si>
  <si>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</si>
  <si>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</si>
  <si>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</si>
  <si>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</si>
  <si>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</si>
  <si>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</si>
  <si>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</si>
  <si>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</si>
  <si>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</si>
  <si>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</si>
  <si>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</si>
  <si>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</si>
  <si>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</si>
  <si>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</si>
  <si>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</si>
  <si>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</si>
  <si>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</si>
  <si>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</si>
  <si>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</si>
  <si>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</si>
  <si>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</si>
  <si>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</si>
  <si>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</si>
  <si>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</si>
  <si>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</si>
  <si>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</si>
  <si>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</si>
  <si>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</si>
  <si>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</si>
  <si>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</si>
  <si>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</si>
  <si>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</si>
  <si>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</si>
  <si>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</si>
  <si>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</si>
  <si>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</si>
  <si>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</si>
  <si>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</si>
  <si>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</si>
  <si>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</si>
  <si>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</si>
  <si>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</si>
  <si>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</si>
  <si>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</si>
  <si>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</si>
  <si>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</si>
  <si>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</si>
  <si>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</si>
  <si>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</si>
  <si>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</si>
  <si>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</si>
  <si>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</si>
  <si>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</si>
  <si>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</si>
  <si>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</si>
  <si>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</si>
  <si>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</si>
  <si>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</si>
  <si>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</si>
  <si>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</si>
  <si>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</si>
  <si>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</si>
  <si>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</si>
  <si>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</si>
  <si>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</si>
  <si>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</si>
  <si>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</si>
  <si>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</si>
  <si>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</si>
  <si>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</si>
  <si>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</si>
  <si>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</si>
  <si>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</si>
  <si>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</si>
  <si>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</si>
  <si>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</si>
  <si>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</si>
  <si>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</si>
  <si>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</si>
  <si>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</si>
  <si>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</si>
  <si>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</si>
  <si>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</si>
  <si>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</si>
  <si>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</si>
  <si>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</si>
  <si>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</si>
  <si>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</si>
  <si>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</si>
  <si>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</si>
  <si>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</si>
  <si>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</si>
  <si>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</si>
  <si>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</si>
  <si>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</si>
  <si>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</si>
  <si>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</si>
  <si>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</si>
  <si>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</si>
  <si>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</si>
  <si>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</si>
  <si>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</si>
  <si>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</si>
  <si>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</si>
  <si>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</si>
  <si>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</si>
  <si>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</si>
  <si>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</si>
  <si>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</si>
  <si>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</si>
  <si>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</si>
  <si>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</si>
  <si>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</si>
  <si>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</si>
  <si>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</si>
  <si>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</si>
  <si>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</si>
  <si>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</si>
  <si>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</si>
  <si>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</si>
  <si>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</si>
  <si>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</si>
  <si>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</si>
  <si>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</si>
  <si>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</si>
  <si>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</si>
  <si>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</si>
  <si>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</si>
  <si>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</si>
  <si>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</si>
  <si>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</si>
  <si>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</si>
  <si>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</si>
  <si>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</si>
  <si>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</si>
  <si>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</si>
  <si>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</si>
  <si>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</si>
  <si>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</si>
  <si>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</si>
  <si>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</si>
  <si>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</si>
  <si>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</si>
  <si>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</si>
  <si>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</si>
  <si>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</si>
  <si>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</si>
  <si>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</si>
  <si>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</si>
  <si>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</si>
  <si>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</si>
  <si>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</si>
  <si>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</si>
  <si>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</si>
  <si>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</si>
  <si>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</si>
  <si>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</si>
  <si>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</si>
  <si>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</si>
  <si>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</si>
  <si>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</si>
  <si>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</si>
  <si>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</si>
  <si>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</si>
  <si>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</si>
  <si>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</si>
  <si>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</si>
  <si>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</si>
  <si>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</si>
  <si>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</si>
  <si>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</si>
  <si>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</si>
  <si>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</si>
  <si>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</si>
  <si>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</si>
  <si>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</si>
  <si>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</si>
  <si>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</si>
  <si>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</si>
  <si>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</si>
  <si>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</si>
  <si>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</si>
  <si>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</si>
  <si>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</si>
  <si>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</si>
  <si>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</si>
  <si>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</si>
  <si>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</si>
  <si>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</si>
  <si>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</si>
  <si>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</si>
  <si>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</si>
  <si>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</si>
  <si>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</si>
  <si>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</si>
  <si>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</si>
  <si>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</si>
  <si>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</si>
  <si>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</si>
  <si>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</si>
  <si>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</si>
  <si>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</si>
  <si>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</si>
  <si>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</si>
  <si>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</si>
  <si>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</si>
  <si>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</si>
  <si>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</si>
  <si>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</si>
  <si>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</si>
  <si>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</si>
  <si>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</si>
  <si>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</si>
  <si>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</si>
  <si>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</si>
  <si>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</si>
  <si>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</si>
  <si>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</si>
  <si>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</si>
  <si>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</si>
  <si>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</si>
  <si>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</si>
  <si>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</si>
  <si>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</si>
  <si>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</si>
  <si>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</si>
  <si>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</si>
  <si>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</si>
  <si>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</si>
  <si>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</si>
  <si>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</si>
  <si>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</si>
  <si>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</si>
  <si>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</si>
  <si>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</si>
  <si>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</si>
  <si>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</si>
  <si>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</si>
  <si>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</si>
  <si>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</si>
  <si>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</si>
  <si>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</si>
  <si>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</si>
  <si>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</si>
  <si>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</si>
  <si>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</si>
  <si>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</si>
  <si>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</si>
  <si>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</si>
  <si>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</si>
  <si>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</si>
  <si>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</si>
  <si>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</si>
  <si>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</si>
  <si>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</si>
  <si>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</si>
  <si>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</si>
  <si>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</si>
  <si>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</si>
  <si>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</si>
  <si>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</si>
  <si>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</si>
  <si>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</si>
  <si>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</si>
  <si>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</si>
  <si>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</si>
  <si>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</si>
  <si>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</si>
  <si>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</si>
  <si>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</si>
  <si>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</si>
  <si>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</si>
  <si>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</si>
  <si>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</si>
  <si>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</si>
  <si>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</si>
  <si>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</si>
  <si>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</si>
  <si>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</si>
  <si>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</si>
  <si>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</si>
  <si>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</si>
  <si>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</si>
  <si>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</si>
  <si>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</si>
  <si>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</si>
  <si>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</si>
  <si>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</si>
  <si>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</si>
  <si>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</si>
  <si>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</si>
  <si>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</si>
  <si>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</si>
  <si>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</si>
  <si>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</si>
  <si>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</si>
  <si>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</si>
  <si>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</si>
  <si>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</si>
  <si>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</si>
  <si>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</si>
  <si>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</si>
  <si>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</si>
  <si>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</si>
  <si>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</si>
  <si>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</si>
  <si>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</si>
  <si>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</si>
  <si>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</si>
  <si>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</si>
  <si>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</si>
  <si>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</si>
  <si>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</si>
  <si>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</si>
  <si>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</si>
  <si>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</si>
  <si>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</si>
  <si>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</si>
  <si>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</si>
  <si>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</si>
  <si>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</si>
  <si>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</si>
  <si>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</si>
  <si>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</si>
  <si>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</si>
  <si>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</si>
  <si>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</si>
  <si>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</si>
  <si>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</si>
  <si>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</si>
  <si>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</si>
  <si>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</si>
  <si>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</si>
  <si>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</si>
  <si>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</si>
  <si>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</si>
  <si>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</si>
  <si>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</si>
  <si>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</si>
  <si>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</si>
  <si>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</si>
  <si>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</si>
  <si>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</si>
  <si>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</si>
  <si>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</si>
  <si>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</si>
  <si>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</si>
  <si>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</si>
  <si>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</si>
  <si>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</si>
  <si>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</si>
  <si>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</si>
  <si>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</si>
  <si>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</si>
  <si>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</si>
  <si>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</si>
  <si>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</si>
  <si>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</si>
  <si>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</si>
  <si>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</si>
  <si>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</si>
  <si>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</si>
  <si>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</si>
  <si>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</si>
  <si>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</si>
  <si>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</si>
  <si>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</si>
  <si>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</si>
  <si>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</si>
  <si>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</si>
  <si>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</si>
  <si>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</si>
  <si>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</si>
  <si>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</si>
  <si>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</si>
  <si>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</si>
  <si>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</si>
  <si>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</si>
  <si>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</si>
  <si>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</si>
  <si>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</si>
  <si>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</si>
  <si>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</si>
  <si>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</si>
  <si>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</si>
  <si>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</si>
  <si>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</si>
  <si>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</si>
  <si>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</si>
  <si>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</si>
  <si>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</si>
  <si>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</si>
  <si>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</si>
  <si>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</si>
  <si>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</si>
  <si>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</si>
  <si>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</si>
  <si>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</si>
  <si>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</si>
  <si>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</si>
  <si>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</si>
  <si>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</si>
  <si>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</si>
  <si>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</si>
  <si>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</si>
  <si>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</si>
  <si>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</si>
  <si>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</si>
  <si>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</si>
  <si>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</si>
  <si>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</si>
  <si>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</si>
  <si>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</si>
  <si>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</si>
  <si>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</si>
  <si>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</si>
  <si>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</si>
  <si>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</si>
  <si>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</si>
  <si>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</si>
  <si>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</si>
  <si>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</si>
  <si>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</si>
  <si>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</si>
  <si>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</si>
  <si>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</si>
  <si>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</si>
  <si>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</si>
  <si>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</si>
  <si>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</si>
  <si>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</si>
  <si>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</si>
  <si>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</si>
  <si>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</si>
  <si>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</si>
  <si>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</si>
  <si>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</si>
  <si>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</si>
  <si>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</si>
  <si>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</si>
  <si>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</si>
  <si>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</si>
  <si>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</si>
  <si>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</si>
  <si>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</si>
  <si>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</si>
  <si>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</si>
  <si>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</si>
  <si>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</si>
  <si>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</si>
  <si>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</si>
  <si>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</si>
  <si>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</si>
  <si>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</si>
  <si>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</si>
  <si>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</si>
  <si>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</si>
  <si>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</si>
  <si>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</si>
  <si>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</si>
  <si>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</si>
  <si>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</si>
  <si>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</si>
  <si>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</si>
  <si>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</si>
  <si>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</si>
  <si>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</si>
  <si>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</si>
  <si>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</si>
  <si>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</si>
  <si>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</si>
  <si>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</si>
  <si>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</si>
  <si>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</si>
  <si>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</si>
  <si>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</si>
  <si>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</si>
  <si>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</si>
  <si>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</si>
  <si>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</si>
  <si>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</si>
  <si>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</si>
  <si>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</si>
  <si>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</si>
  <si>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</si>
  <si>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</si>
  <si>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</si>
  <si>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</si>
  <si>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</si>
  <si>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</si>
  <si>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</si>
  <si>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</si>
  <si>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</si>
  <si>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</si>
  <si>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</si>
  <si>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</si>
  <si>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</si>
  <si>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</si>
  <si>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</si>
  <si>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</si>
  <si>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</si>
  <si>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</si>
  <si>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</si>
  <si>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</si>
  <si>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</si>
  <si>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</si>
  <si>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</si>
  <si>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</si>
  <si>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</si>
  <si>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</si>
  <si>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</si>
  <si>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</si>
  <si>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</si>
  <si>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</si>
  <si>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</si>
  <si>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</si>
  <si>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</si>
  <si>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</si>
  <si>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</si>
  <si>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</si>
  <si>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</si>
  <si>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</si>
  <si>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</si>
  <si>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</si>
  <si>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</si>
  <si>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</si>
  <si>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</si>
  <si>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</si>
  <si>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</si>
  <si>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</si>
  <si>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</si>
  <si>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</si>
  <si>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</si>
  <si>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</si>
  <si>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</si>
  <si>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</si>
  <si>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</si>
  <si>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</si>
  <si>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</si>
  <si>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</si>
  <si>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</si>
  <si>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</si>
  <si>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</si>
  <si>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</si>
  <si>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</si>
  <si>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</si>
  <si>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</si>
  <si>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</si>
  <si>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</si>
  <si>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</si>
  <si>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</si>
  <si>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</si>
  <si>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</si>
  <si>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</si>
  <si>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</si>
  <si>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</si>
  <si>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</si>
  <si>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</si>
  <si>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</si>
  <si>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</si>
  <si>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</si>
  <si>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</si>
  <si>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</si>
  <si>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</si>
  <si>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</si>
  <si>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</si>
  <si>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</si>
  <si>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</si>
  <si>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</si>
  <si>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</si>
  <si>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</si>
  <si>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</si>
  <si>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</si>
  <si>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</si>
  <si>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</si>
  <si>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</si>
  <si>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</si>
  <si>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</si>
  <si>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</si>
  <si>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</si>
  <si>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</si>
  <si>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</si>
  <si>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</si>
  <si>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</si>
  <si>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</si>
  <si>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</si>
  <si>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</si>
  <si>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</si>
  <si>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</si>
  <si>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</si>
  <si>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</si>
  <si>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</si>
  <si>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</si>
  <si>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</si>
  <si>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</si>
  <si>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</si>
  <si>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</si>
  <si>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</si>
  <si>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</si>
  <si>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</si>
  <si>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</si>
  <si>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</si>
  <si>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</si>
  <si>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</si>
  <si>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</si>
  <si>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</si>
  <si>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</si>
  <si>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</si>
  <si>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</si>
  <si>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</si>
  <si>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</si>
  <si>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</si>
  <si>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</si>
  <si>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</si>
  <si>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</si>
  <si>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</si>
  <si>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</si>
  <si>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</si>
  <si>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</si>
  <si>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</si>
  <si>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</si>
  <si>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</si>
  <si>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</si>
  <si>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</si>
  <si>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</si>
  <si>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</si>
  <si>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</si>
  <si>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</si>
  <si>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</si>
  <si>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</si>
  <si>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</si>
  <si>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</si>
  <si>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</si>
  <si>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</si>
  <si>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</si>
  <si>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</si>
  <si>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</si>
  <si>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</si>
  <si>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</si>
  <si>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</si>
  <si>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</si>
  <si>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</si>
  <si>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</si>
  <si>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</si>
  <si>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</si>
  <si>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</si>
  <si>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</si>
  <si>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</si>
  <si>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</si>
  <si>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</si>
  <si>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</si>
  <si>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</si>
  <si>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</si>
  <si>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</si>
  <si>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</si>
  <si>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</si>
  <si>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</si>
  <si>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</si>
  <si>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</si>
  <si>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</si>
  <si>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</si>
  <si>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</si>
  <si>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</si>
  <si>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</si>
  <si>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</si>
  <si>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</si>
  <si>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</si>
  <si>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</si>
  <si>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</si>
  <si>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</si>
  <si>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</si>
  <si>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</si>
  <si>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</si>
  <si>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</si>
  <si>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</si>
  <si>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</si>
  <si>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</si>
  <si>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</si>
  <si>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</si>
  <si>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</si>
  <si>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</si>
  <si>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</si>
  <si>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</si>
  <si>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</si>
  <si>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</si>
  <si>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</si>
  <si>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</si>
  <si>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</si>
  <si>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</si>
  <si>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</si>
  <si>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</si>
  <si>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</si>
  <si>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</si>
  <si>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</si>
  <si>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</si>
  <si>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</si>
  <si>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</si>
  <si>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</si>
  <si>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</si>
  <si>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</si>
  <si>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</si>
  <si>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</si>
  <si>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</si>
  <si>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</si>
  <si>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</si>
  <si>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</si>
  <si>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</si>
  <si>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</si>
  <si>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</si>
  <si>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</si>
  <si>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</si>
  <si>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</si>
  <si>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</si>
  <si>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</si>
  <si>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</si>
  <si>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</si>
  <si>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</si>
  <si>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</si>
  <si>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</si>
  <si>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</si>
  <si>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</si>
  <si>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</si>
  <si>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</si>
  <si>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</si>
  <si>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</si>
  <si>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</si>
  <si>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</si>
  <si>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</si>
  <si>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</si>
  <si>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</si>
  <si>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</si>
  <si>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</si>
  <si>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</si>
  <si>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</si>
  <si>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</si>
  <si>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</si>
  <si>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</si>
  <si>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</si>
  <si>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</si>
  <si>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</si>
  <si>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</si>
  <si>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</si>
  <si>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</si>
  <si>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</si>
  <si>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</si>
  <si>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</si>
  <si>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</si>
  <si>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</si>
  <si>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</si>
  <si>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</si>
  <si>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</si>
  <si>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</si>
  <si>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</si>
  <si>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</si>
  <si>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</si>
  <si>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</si>
  <si>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</si>
  <si>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</si>
  <si>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</si>
  <si>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</si>
  <si>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</si>
  <si>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</si>
  <si>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</si>
  <si>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</si>
  <si>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</si>
  <si>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</si>
  <si>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</si>
  <si>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</si>
  <si>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</si>
  <si>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</si>
  <si>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</si>
  <si>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</si>
  <si>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</si>
  <si>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</si>
  <si>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</si>
  <si>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</si>
  <si>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</si>
  <si>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</si>
  <si>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</si>
  <si>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</si>
  <si>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</si>
  <si>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</si>
  <si>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</si>
  <si>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</si>
  <si>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</si>
  <si>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</si>
  <si>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</si>
  <si>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</si>
  <si>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</si>
  <si>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</si>
  <si>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</si>
  <si>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</si>
  <si>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</si>
  <si>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</si>
  <si>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</si>
  <si>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</si>
  <si>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</si>
  <si>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</si>
  <si>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</si>
  <si>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</si>
  <si>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</si>
  <si>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</si>
  <si>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</si>
  <si>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</si>
  <si>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</si>
  <si>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</si>
  <si>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</si>
  <si>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</si>
  <si>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</si>
  <si>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</si>
  <si>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</si>
  <si>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</si>
  <si>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</si>
  <si>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</si>
  <si>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</si>
  <si>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</si>
  <si>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</si>
  <si>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</si>
  <si>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</si>
  <si>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</si>
  <si>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</si>
  <si>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</si>
  <si>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</si>
  <si>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</si>
  <si>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</si>
  <si>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</si>
  <si>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</si>
  <si>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</si>
  <si>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</si>
  <si>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</si>
  <si>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</si>
  <si>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</si>
  <si>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</si>
  <si>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</si>
  <si>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</si>
  <si>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</si>
  <si>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</si>
  <si>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</si>
  <si>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</si>
  <si>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</si>
  <si>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</si>
  <si>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</si>
  <si>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</si>
  <si>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</si>
  <si>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</si>
  <si>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</si>
  <si>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</si>
  <si>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</si>
  <si>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</si>
  <si>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</si>
  <si>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</si>
  <si>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</si>
  <si>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</si>
  <si>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</si>
  <si>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</si>
  <si>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</si>
  <si>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</si>
  <si>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</si>
  <si>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</si>
  <si>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</si>
  <si>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</si>
  <si>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</si>
  <si>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</si>
  <si>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</si>
  <si>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</si>
  <si>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</si>
  <si>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</si>
  <si>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</si>
  <si>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</si>
  <si>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</si>
  <si>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</si>
  <si>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</si>
  <si>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</si>
  <si>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</si>
  <si>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</si>
  <si>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</si>
  <si>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</si>
  <si>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</si>
  <si>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</si>
  <si>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</si>
  <si>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</si>
  <si>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</si>
  <si>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</si>
  <si>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</si>
  <si>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</si>
  <si>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</si>
  <si>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</si>
  <si>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</si>
  <si>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</si>
  <si>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</si>
  <si>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</si>
  <si>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</si>
  <si>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</si>
  <si>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</si>
  <si>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</si>
  <si>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</si>
  <si>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</si>
  <si>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</si>
  <si>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</si>
  <si>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</si>
  <si>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</si>
  <si>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</si>
  <si>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</si>
  <si>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</si>
  <si>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</si>
  <si>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</si>
  <si>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</si>
  <si>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</si>
  <si>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</si>
  <si>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</si>
  <si>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</si>
  <si>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</si>
  <si>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</si>
  <si>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</si>
  <si>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</si>
  <si>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</si>
  <si>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</si>
  <si>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</si>
  <si>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</si>
  <si>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</si>
  <si>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</si>
  <si>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</si>
  <si>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</si>
  <si>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</si>
  <si>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</si>
  <si>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</si>
  <si>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</si>
  <si>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</si>
  <si>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</si>
  <si>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</si>
  <si>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</si>
  <si>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</si>
  <si>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</si>
  <si>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</si>
  <si>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</si>
  <si>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</si>
  <si>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</si>
  <si>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</si>
  <si>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</si>
  <si>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</si>
  <si>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</si>
  <si>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</si>
  <si>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</si>
  <si>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</si>
  <si>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</si>
  <si>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</si>
  <si>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</si>
  <si>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</si>
  <si>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</si>
  <si>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</si>
  <si>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</si>
  <si>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</si>
  <si>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</si>
  <si>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</si>
  <si>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</si>
  <si>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</si>
  <si>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</si>
  <si>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</si>
  <si>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</si>
  <si>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</si>
  <si>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</si>
  <si>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</si>
  <si>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</si>
  <si>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</si>
  <si>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</si>
  <si>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</si>
  <si>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</si>
  <si>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</si>
  <si>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</si>
  <si>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</si>
  <si>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</si>
  <si>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</si>
  <si>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</si>
  <si>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</si>
  <si>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</si>
  <si>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</si>
  <si>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</si>
  <si>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</si>
  <si>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</si>
  <si>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</si>
  <si>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</si>
  <si>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</si>
  <si>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</si>
  <si>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</si>
  <si>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</si>
  <si>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</si>
  <si>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</si>
  <si>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</si>
  <si>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</si>
  <si>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</si>
  <si>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</si>
  <si>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</si>
  <si>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</si>
  <si>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</si>
  <si>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</si>
  <si>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</si>
  <si>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</si>
  <si>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</si>
  <si>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</si>
  <si>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</si>
  <si>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</si>
  <si>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</si>
  <si>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</si>
  <si>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</si>
  <si>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</si>
  <si>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</si>
  <si>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</si>
  <si>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</si>
  <si>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</si>
  <si>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</si>
  <si>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</si>
  <si>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</si>
  <si>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</si>
  <si>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</si>
  <si>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</si>
  <si>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</si>
  <si>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</si>
  <si>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</si>
  <si>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</si>
  <si>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</si>
  <si>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</si>
  <si>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</si>
  <si>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</si>
  <si>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</si>
  <si>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</si>
  <si>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</si>
  <si>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</si>
  <si>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</si>
  <si>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</si>
  <si>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</si>
  <si>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</si>
  <si>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</si>
  <si>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</si>
  <si>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</si>
  <si>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</si>
  <si>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</si>
  <si>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</si>
  <si>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</si>
  <si>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</si>
  <si>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</si>
  <si>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</si>
  <si>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</si>
  <si>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</si>
  <si>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</si>
  <si>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</si>
  <si>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</si>
  <si>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</si>
  <si>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</si>
  <si>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</si>
  <si>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</si>
  <si>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</si>
  <si>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</si>
  <si>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</si>
  <si>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</si>
  <si>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</si>
  <si>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</si>
  <si>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</si>
  <si>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</si>
  <si>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</si>
  <si>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</si>
  <si>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</si>
  <si>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</si>
  <si>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</si>
  <si>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</si>
  <si>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</si>
  <si>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</si>
  <si>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</si>
  <si>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</si>
  <si>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</si>
  <si>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</si>
  <si>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</si>
  <si>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</si>
  <si>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</si>
  <si>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</si>
  <si>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</si>
  <si>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</si>
  <si>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</si>
  <si>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</si>
  <si>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</si>
  <si>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</si>
  <si>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</si>
  <si>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</si>
  <si>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</si>
  <si>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</si>
  <si>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</si>
  <si>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</si>
  <si>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</si>
  <si>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</si>
  <si>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</si>
  <si>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</si>
  <si>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</si>
  <si>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</si>
  <si>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</si>
  <si>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</si>
  <si>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</si>
  <si>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</si>
  <si>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</si>
  <si>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</si>
  <si>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</si>
  <si>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</si>
  <si>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</si>
  <si>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</si>
  <si>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</si>
  <si>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</si>
  <si>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</si>
  <si>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</si>
  <si>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</si>
  <si>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</si>
  <si>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</si>
  <si>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</si>
  <si>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</si>
  <si>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</si>
  <si>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</si>
  <si>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</si>
  <si>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</si>
  <si>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</si>
  <si>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</si>
  <si>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</si>
  <si>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</si>
  <si>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</si>
  <si>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</si>
  <si>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</si>
  <si>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</si>
  <si>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</si>
  <si>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</si>
  <si>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</si>
  <si>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</si>
  <si>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</si>
  <si>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</si>
  <si>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</si>
  <si>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</si>
  <si>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</si>
  <si>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</si>
  <si>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</si>
  <si>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</si>
  <si>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</si>
  <si>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</si>
  <si>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</si>
  <si>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</si>
  <si>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</si>
  <si>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</si>
  <si>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</si>
  <si>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</si>
  <si>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</si>
  <si>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</si>
  <si>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</si>
  <si>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</si>
  <si>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</si>
  <si>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</si>
  <si>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</si>
  <si>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</si>
  <si>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</si>
  <si>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</si>
  <si>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</si>
  <si>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</si>
  <si>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</si>
  <si>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</si>
  <si>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</si>
  <si>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</si>
  <si>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</si>
  <si>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</si>
  <si>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</si>
  <si>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</si>
  <si>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</si>
  <si>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</si>
  <si>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</si>
  <si>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</si>
  <si>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</si>
  <si>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</si>
  <si>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</si>
  <si>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</si>
  <si>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</si>
  <si>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</si>
  <si>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</si>
  <si>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</si>
  <si>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</si>
  <si>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</si>
  <si>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</si>
  <si>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</si>
  <si>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</si>
  <si>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</si>
  <si>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</si>
  <si>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</si>
  <si>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</si>
  <si>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</si>
  <si>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</si>
  <si>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</si>
  <si>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</si>
  <si>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</si>
  <si>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</si>
  <si>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</si>
  <si>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</si>
  <si>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</si>
  <si>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</si>
  <si>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</si>
  <si>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</si>
  <si>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</si>
  <si>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</si>
  <si>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</si>
  <si>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</si>
  <si>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</si>
  <si>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</si>
  <si>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</si>
  <si>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</si>
  <si>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</si>
  <si>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</si>
  <si>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</si>
  <si>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</si>
  <si>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</si>
  <si>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</si>
  <si>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</si>
  <si>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</si>
  <si>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</si>
  <si>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</si>
  <si>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</si>
  <si>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</si>
  <si>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</si>
  <si>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</si>
  <si>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</si>
  <si>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</si>
  <si>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</si>
  <si>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</si>
  <si>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</si>
  <si>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</si>
  <si>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</si>
  <si>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</si>
  <si>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</si>
  <si>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</si>
  <si>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</si>
  <si>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</si>
  <si>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</si>
  <si>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</si>
  <si>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</si>
  <si>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</si>
  <si>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</si>
  <si>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</si>
  <si>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</si>
  <si>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</si>
  <si>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</si>
  <si>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</si>
  <si>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</si>
  <si>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</si>
  <si>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</si>
  <si>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</si>
  <si>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</si>
  <si>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</si>
  <si>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</si>
  <si>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</si>
  <si>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</si>
  <si>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</si>
  <si>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</si>
  <si>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</si>
  <si>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</si>
  <si>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</si>
  <si>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</si>
  <si>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</si>
  <si>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</si>
  <si>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</si>
  <si>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</si>
  <si>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</si>
  <si>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</si>
  <si>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</si>
  <si>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</si>
  <si>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</si>
  <si>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</si>
  <si>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</si>
  <si>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</si>
  <si>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</si>
  <si>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</si>
  <si>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</si>
  <si>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</si>
  <si>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</si>
  <si>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</si>
  <si>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</si>
  <si>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</si>
  <si>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</si>
  <si>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</si>
  <si>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</si>
  <si>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</si>
  <si>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</si>
  <si>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</si>
  <si>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</si>
  <si>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</si>
  <si>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</si>
  <si>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</si>
  <si>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</si>
  <si>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</si>
  <si>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</si>
  <si>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</si>
  <si>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</si>
  <si>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</si>
  <si>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</si>
  <si>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</si>
  <si>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</si>
  <si>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</si>
  <si>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</si>
  <si>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</si>
  <si>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</si>
  <si>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</si>
  <si>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</si>
  <si>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</si>
  <si>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</si>
  <si>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</si>
  <si>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</si>
  <si>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</si>
  <si>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</si>
  <si>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</si>
  <si>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</si>
  <si>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</si>
  <si>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</si>
  <si>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</si>
  <si>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</si>
  <si>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</si>
  <si>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</si>
  <si>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</si>
  <si>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</si>
  <si>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</si>
  <si>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</si>
  <si>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</si>
  <si>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</si>
  <si>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</si>
  <si>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</si>
  <si>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</si>
  <si>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</si>
  <si>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</si>
  <si>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</si>
  <si>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</si>
  <si>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</si>
  <si>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</si>
  <si>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</si>
  <si>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</si>
  <si>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</si>
  <si>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</si>
  <si>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</si>
  <si>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</si>
  <si>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</si>
  <si>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</si>
  <si>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</si>
  <si>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</si>
  <si>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</si>
  <si>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</si>
  <si>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</si>
  <si>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</si>
  <si>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</si>
  <si>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</si>
  <si>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</si>
  <si>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</si>
  <si>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</si>
  <si>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</si>
  <si>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</si>
  <si>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</si>
  <si>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</si>
  <si>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</si>
  <si>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</si>
  <si>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</si>
  <si>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</si>
  <si>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</si>
  <si>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</si>
  <si>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</si>
  <si>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</si>
  <si>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</si>
  <si>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</si>
  <si>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</si>
  <si>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</si>
  <si>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</si>
  <si>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</si>
  <si>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</si>
  <si>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</si>
  <si>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</si>
  <si>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</si>
  <si>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</si>
  <si>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</si>
  <si>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</si>
  <si>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</si>
  <si>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</si>
  <si>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</si>
  <si>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</si>
  <si>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</si>
  <si>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</si>
  <si>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</si>
  <si>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</si>
  <si>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</si>
  <si>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</si>
  <si>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</si>
  <si>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</si>
  <si>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</si>
  <si>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</si>
  <si>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</si>
  <si>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</si>
  <si>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</si>
  <si>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</si>
  <si>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</si>
  <si>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</si>
  <si>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</si>
  <si>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</si>
  <si>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</si>
  <si>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</si>
  <si>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</si>
  <si>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</si>
  <si>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</si>
  <si>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</si>
  <si>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</si>
  <si>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</si>
  <si>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</si>
  <si>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</si>
  <si>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</si>
  <si>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</si>
  <si>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</si>
  <si>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</si>
  <si>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</si>
  <si>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</si>
  <si>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</si>
  <si>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</si>
  <si>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</si>
  <si>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</si>
  <si>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</si>
  <si>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</si>
  <si>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</si>
  <si>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</si>
  <si>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</si>
  <si>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</si>
  <si>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</si>
  <si>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</si>
  <si>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</si>
  <si>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</si>
  <si>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</si>
  <si>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</si>
  <si>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</si>
  <si>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</si>
  <si>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</si>
  <si>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</si>
  <si>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</si>
  <si>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</si>
  <si>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</si>
  <si>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</si>
  <si>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</si>
  <si>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</si>
  <si>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</si>
  <si>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</si>
  <si>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</si>
  <si>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</si>
  <si>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</si>
  <si>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</si>
  <si>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</si>
  <si>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</si>
  <si>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</si>
  <si>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</si>
  <si>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</si>
  <si>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</si>
  <si>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</si>
  <si>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</si>
  <si>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</si>
  <si>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</si>
  <si>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</si>
  <si>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</si>
  <si>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</si>
  <si>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</si>
  <si>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</si>
  <si>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</si>
  <si>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</si>
  <si>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</si>
  <si>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</si>
  <si>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</si>
  <si>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</si>
  <si>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</si>
  <si>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</si>
  <si>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</si>
  <si>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</si>
  <si>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</si>
  <si>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</si>
  <si>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</si>
  <si>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</si>
  <si>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</si>
  <si>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</si>
  <si>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</si>
  <si>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</si>
  <si>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</si>
  <si>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</si>
  <si>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</si>
  <si>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</si>
  <si>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</si>
  <si>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</si>
  <si>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</si>
  <si>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</si>
  <si>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</si>
  <si>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</si>
  <si>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</si>
  <si>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</si>
  <si>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</si>
  <si>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</si>
  <si>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</si>
  <si>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</si>
  <si>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</si>
  <si>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</si>
  <si>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</si>
  <si>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</si>
  <si>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</si>
  <si>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</si>
  <si>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</si>
  <si>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</si>
  <si>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</si>
  <si>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</si>
  <si>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</si>
  <si>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</si>
  <si>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</si>
  <si>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</si>
  <si>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</si>
  <si>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</si>
  <si>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</si>
  <si>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</si>
  <si>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</si>
  <si>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</si>
  <si>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</si>
  <si>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</si>
  <si>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</si>
  <si>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</si>
  <si>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</si>
  <si>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</si>
  <si>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</si>
  <si>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</si>
  <si>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</si>
  <si>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</si>
  <si>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</si>
  <si>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</si>
  <si>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</si>
  <si>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</si>
  <si>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</si>
  <si>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</si>
  <si>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</si>
  <si>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</si>
  <si>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</si>
  <si>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</si>
  <si>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</si>
  <si>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</si>
  <si>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</si>
  <si>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</si>
  <si>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</si>
  <si>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</si>
  <si>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</si>
  <si>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</si>
  <si>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</si>
  <si>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</si>
  <si>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</si>
  <si>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</si>
  <si>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</si>
  <si>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</si>
  <si>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</si>
  <si>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</si>
  <si>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</si>
  <si>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</si>
  <si>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</si>
  <si>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</si>
  <si>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</si>
  <si>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</si>
  <si>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</si>
  <si>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</si>
  <si>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</si>
  <si>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</si>
  <si>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</si>
  <si>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</si>
  <si>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</si>
  <si>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</si>
  <si>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</si>
  <si>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</si>
  <si>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</si>
  <si>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</si>
  <si>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</si>
  <si>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</si>
  <si>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</si>
  <si>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</si>
  <si>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</si>
  <si>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</si>
  <si>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</si>
  <si>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</si>
  <si>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</si>
  <si>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</si>
  <si>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</si>
  <si>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</si>
  <si>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</si>
  <si>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</si>
  <si>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</si>
  <si>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</si>
  <si>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</si>
  <si>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</si>
  <si>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</si>
  <si>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</si>
  <si>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</si>
  <si>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</si>
  <si>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</si>
  <si>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</si>
  <si>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</si>
  <si>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</si>
  <si>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</si>
  <si>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</si>
  <si>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</si>
  <si>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</si>
  <si>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</si>
  <si>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</si>
  <si>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</si>
  <si>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</si>
  <si>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</si>
  <si>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</si>
  <si>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</si>
  <si>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</si>
  <si>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</si>
  <si>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</si>
  <si>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</si>
  <si>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</si>
  <si>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</si>
  <si>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</si>
  <si>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</si>
  <si>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</si>
  <si>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</si>
  <si>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</si>
  <si>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</si>
  <si>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</si>
  <si>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</si>
  <si>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</si>
  <si>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</si>
  <si>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</si>
  <si>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</si>
  <si>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</si>
  <si>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</si>
  <si>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</si>
  <si>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</si>
  <si>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</si>
  <si>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</si>
  <si>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</si>
  <si>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</si>
  <si>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</si>
  <si>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</si>
  <si>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</si>
  <si>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</si>
  <si>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</si>
  <si>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</si>
  <si>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</si>
  <si>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</si>
  <si>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</si>
  <si>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</si>
  <si>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</si>
  <si>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</si>
  <si>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</si>
  <si>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</si>
  <si>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</si>
  <si>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</si>
  <si>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</si>
  <si>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</si>
  <si>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</si>
  <si>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</si>
  <si>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</si>
  <si>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</si>
  <si>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</si>
  <si>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</si>
  <si>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</si>
  <si>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</si>
  <si>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</si>
  <si>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</si>
  <si>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</si>
  <si>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</si>
  <si>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</si>
  <si>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</si>
  <si>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</si>
  <si>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</si>
  <si>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</si>
  <si>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</si>
  <si>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</si>
  <si>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</si>
  <si>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</si>
  <si>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</si>
  <si>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</si>
  <si>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</si>
  <si>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</si>
  <si>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</si>
  <si>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</si>
  <si>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</si>
  <si>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</si>
  <si>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</si>
  <si>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</si>
  <si>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</si>
  <si>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</si>
  <si>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</si>
  <si>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</si>
  <si>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</si>
  <si>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</si>
  <si>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</si>
  <si>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</si>
  <si>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</si>
  <si>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</si>
  <si>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</si>
  <si>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</si>
  <si>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</si>
  <si>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</si>
  <si>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</si>
  <si>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</si>
  <si>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</si>
  <si>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</si>
  <si>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</si>
  <si>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</si>
  <si>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</si>
  <si>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</si>
  <si>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</si>
  <si>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</si>
  <si>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</si>
  <si>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</si>
  <si>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</si>
  <si>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</si>
  <si>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</si>
  <si>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</si>
  <si>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</si>
  <si>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</si>
  <si>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</si>
  <si>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</si>
  <si>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</si>
  <si>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</si>
  <si>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</si>
  <si>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</si>
  <si>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</si>
  <si>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</si>
  <si>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</si>
  <si>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</si>
  <si>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</si>
  <si>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</si>
  <si>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</si>
  <si>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</si>
  <si>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</si>
  <si>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</si>
  <si>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</si>
  <si>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</si>
  <si>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</si>
  <si>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</si>
  <si>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</si>
  <si>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</si>
  <si>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</si>
  <si>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</si>
  <si>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</si>
  <si>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</si>
  <si>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</si>
  <si>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</si>
  <si>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</si>
  <si>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</si>
  <si>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</si>
  <si>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</si>
  <si>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</si>
  <si>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</si>
  <si>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</si>
  <si>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</si>
  <si>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</si>
  <si>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</si>
  <si>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</si>
  <si>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</si>
  <si>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</si>
  <si>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</si>
  <si>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</si>
  <si>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</si>
  <si>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</si>
  <si>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</si>
  <si>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</si>
  <si>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</si>
  <si>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</si>
  <si>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</si>
  <si>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</si>
  <si>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</si>
  <si>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</si>
  <si>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</si>
  <si>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</si>
  <si>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</si>
  <si>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</si>
  <si>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</si>
  <si>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</si>
  <si>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</si>
  <si>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</si>
  <si>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</si>
  <si>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</si>
  <si>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</si>
  <si>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</si>
  <si>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</si>
  <si>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</si>
  <si>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</si>
  <si>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</si>
  <si>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</si>
  <si>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</si>
  <si>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</si>
  <si>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</si>
  <si>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</si>
  <si>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</si>
  <si>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</si>
  <si>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</si>
  <si>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</si>
  <si>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</si>
  <si>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</si>
  <si>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</si>
  <si>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</si>
  <si>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</si>
  <si>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</si>
  <si>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</si>
  <si>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</si>
  <si>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</si>
  <si>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</si>
  <si>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</si>
  <si>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</si>
  <si>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</si>
  <si>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</si>
  <si>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</si>
  <si>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</si>
  <si>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</si>
  <si>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</si>
  <si>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</si>
  <si>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</si>
  <si>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</si>
  <si>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</si>
  <si>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</si>
  <si>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</si>
  <si>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</si>
  <si>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</si>
  <si>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</si>
  <si>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</si>
  <si>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</si>
  <si>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</si>
  <si>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</si>
  <si>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</si>
  <si>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</si>
  <si>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</si>
  <si>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</si>
  <si>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</si>
  <si>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</si>
  <si>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</si>
  <si>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</si>
  <si>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</si>
  <si>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</si>
  <si>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</si>
  <si>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</si>
  <si>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</si>
  <si>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</si>
  <si>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</si>
  <si>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</si>
  <si>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</si>
  <si>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</si>
  <si>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</si>
  <si>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</si>
  <si>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</si>
  <si>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</si>
  <si>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</si>
  <si>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</si>
  <si>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</si>
  <si>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</si>
  <si>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</si>
  <si>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</si>
  <si>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</si>
  <si>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</si>
  <si>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</si>
  <si>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</si>
  <si>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</si>
  <si>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</si>
  <si>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</si>
  <si>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</si>
  <si>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</si>
  <si>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</si>
  <si>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</si>
  <si>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</si>
  <si>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</si>
  <si>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</si>
  <si>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</si>
  <si>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</si>
  <si>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</si>
  <si>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</si>
  <si>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</si>
  <si>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</si>
  <si>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</si>
  <si>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</si>
  <si>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</si>
  <si>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</si>
  <si>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</si>
  <si>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</si>
  <si>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</si>
  <si>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</si>
  <si>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</si>
  <si>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</si>
  <si>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</si>
  <si>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</si>
  <si>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</si>
  <si>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</si>
  <si>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</si>
  <si>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</si>
  <si>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</si>
  <si>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</si>
  <si>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</si>
  <si>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</si>
  <si>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</si>
  <si>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</si>
  <si>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</si>
  <si>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</si>
  <si>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</si>
  <si>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</si>
  <si>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</si>
  <si>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</si>
  <si>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</si>
  <si>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</si>
  <si>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</si>
  <si>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</si>
  <si>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</si>
  <si>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</si>
  <si>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</si>
  <si>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</si>
  <si>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</si>
  <si>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</si>
  <si>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</si>
  <si>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</si>
  <si>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</si>
  <si>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</si>
  <si>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</si>
  <si>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</si>
  <si>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</si>
  <si>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</si>
  <si>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</si>
  <si>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</si>
  <si>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</si>
  <si>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</si>
  <si>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</si>
  <si>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</si>
  <si>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</si>
  <si>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</si>
  <si>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</si>
  <si>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</si>
  <si>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</si>
  <si>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</si>
  <si>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</si>
  <si>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</si>
  <si>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</si>
  <si>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</si>
  <si>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</si>
  <si>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</si>
  <si>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</si>
  <si>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</si>
  <si>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</si>
  <si>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</si>
  <si>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</si>
  <si>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</si>
  <si>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</si>
  <si>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</si>
  <si>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</si>
  <si>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</si>
  <si>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</si>
  <si>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</si>
  <si>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</si>
  <si>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</si>
  <si>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</si>
  <si>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</si>
  <si>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</si>
  <si>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</si>
  <si>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</si>
  <si>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</si>
  <si>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</si>
  <si>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</si>
  <si>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</si>
  <si>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</si>
  <si>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</si>
  <si>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</si>
  <si>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</si>
  <si>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</si>
  <si>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</si>
  <si>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</si>
  <si>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</si>
  <si>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</si>
  <si>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</si>
  <si>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</si>
  <si>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</si>
  <si>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</si>
  <si>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</si>
  <si>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</si>
  <si>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</si>
  <si>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</si>
  <si>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</si>
  <si>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</si>
  <si>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</si>
  <si>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</si>
  <si>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</si>
  <si>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</si>
  <si>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</si>
  <si>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</si>
  <si>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</si>
  <si>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</si>
  <si>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</si>
  <si>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</si>
  <si>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</si>
  <si>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</si>
  <si>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</si>
  <si>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</si>
  <si>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</si>
  <si>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</si>
  <si>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</si>
  <si>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</si>
  <si>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</si>
  <si>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</si>
  <si>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</si>
  <si>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</si>
  <si>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</si>
  <si>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</si>
  <si>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</si>
  <si>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</si>
  <si>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</si>
  <si>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</si>
  <si>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</si>
  <si>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</si>
  <si>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</si>
  <si>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</si>
  <si>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</si>
  <si>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</si>
  <si>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</si>
  <si>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</si>
  <si>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</si>
  <si>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</si>
  <si>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</si>
  <si>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</si>
  <si>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</si>
  <si>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</si>
  <si>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</si>
  <si>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</si>
  <si>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</si>
  <si>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</si>
  <si>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</si>
  <si>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</si>
  <si>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</si>
  <si>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</si>
  <si>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</si>
  <si>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</si>
  <si>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</si>
  <si>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</si>
  <si>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</si>
  <si>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</si>
  <si>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</si>
  <si>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</si>
  <si>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</si>
  <si>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</si>
  <si>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</si>
  <si>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</si>
  <si>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</si>
  <si>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</si>
  <si>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</si>
  <si>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</si>
  <si>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</si>
  <si>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</si>
  <si>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</si>
  <si>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</si>
  <si>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</si>
  <si>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</si>
  <si>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</si>
  <si>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</si>
  <si>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</si>
  <si>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</si>
  <si>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</si>
  <si>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</si>
  <si>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</si>
  <si>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</si>
  <si>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</si>
  <si>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</si>
  <si>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</si>
  <si>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</si>
  <si>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</si>
  <si>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</si>
  <si>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</si>
  <si>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</si>
  <si>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</si>
  <si>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</si>
  <si>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</si>
  <si>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</si>
  <si>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</si>
  <si>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</si>
  <si>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</si>
  <si>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</si>
  <si>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</si>
  <si>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</si>
  <si>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</si>
  <si>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</si>
  <si>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</si>
  <si>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</si>
  <si>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</si>
  <si>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</si>
  <si>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</si>
  <si>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</si>
  <si>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</si>
  <si>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</si>
  <si>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</si>
  <si>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</si>
  <si>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</si>
  <si>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</si>
  <si>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</si>
  <si>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</si>
  <si>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</si>
  <si>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</si>
  <si>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</si>
  <si>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</si>
  <si>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</si>
  <si>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</si>
  <si>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</si>
  <si>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</si>
  <si>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</si>
  <si>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</si>
  <si>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</si>
  <si>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</si>
  <si>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</si>
  <si>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</si>
  <si>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</si>
  <si>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</si>
  <si>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</si>
  <si>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</si>
  <si>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</si>
  <si>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</si>
  <si>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</si>
  <si>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</si>
  <si>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</si>
  <si>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</si>
  <si>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</si>
  <si>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</si>
  <si>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</si>
  <si>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</si>
  <si>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</si>
  <si>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</si>
  <si>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</si>
  <si>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</si>
  <si>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</si>
  <si>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</si>
  <si>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</si>
  <si>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</si>
  <si>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</si>
  <si>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</si>
  <si>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</si>
  <si>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</si>
  <si>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</si>
  <si>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</si>
  <si>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</si>
  <si>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</si>
  <si>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</si>
  <si>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</si>
  <si>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</si>
  <si>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</si>
  <si>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</si>
  <si>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</si>
  <si>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</si>
  <si>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</si>
  <si>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</si>
  <si>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</si>
  <si>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</si>
  <si>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</si>
  <si>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</si>
  <si>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</si>
  <si>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</si>
  <si>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</si>
  <si>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</si>
  <si>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</si>
  <si>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</si>
  <si>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</si>
  <si>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</si>
  <si>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</si>
  <si>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</si>
  <si>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</si>
  <si>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</si>
  <si>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</si>
  <si>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</si>
  <si>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</si>
  <si>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</si>
  <si>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</si>
  <si>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</si>
  <si>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</si>
  <si>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</si>
  <si>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</si>
  <si>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</si>
  <si>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</si>
  <si>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</si>
  <si>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</si>
  <si>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</si>
  <si>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</si>
  <si>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</si>
  <si>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</si>
  <si>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</si>
  <si>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</si>
  <si>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</si>
  <si>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</si>
  <si>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</si>
  <si>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</si>
  <si>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</si>
  <si>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</si>
  <si>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</si>
  <si>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</si>
  <si>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</si>
  <si>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</si>
  <si>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</si>
  <si>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</si>
  <si>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</si>
  <si>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</si>
  <si>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</si>
  <si>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</si>
  <si>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</si>
  <si>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</si>
  <si>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</si>
  <si>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</si>
  <si>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</si>
  <si>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</si>
  <si>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</si>
  <si>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</si>
  <si>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</si>
  <si>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</si>
  <si>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</si>
  <si>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</si>
  <si>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</si>
  <si>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</si>
  <si>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</si>
  <si>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</si>
  <si>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</si>
  <si>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</si>
  <si>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</si>
  <si>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</si>
  <si>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</si>
  <si>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</si>
  <si>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</si>
  <si>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</si>
  <si>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</si>
  <si>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</si>
  <si>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</si>
  <si>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</si>
  <si>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</si>
  <si>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</si>
  <si>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</si>
  <si>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</si>
  <si>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</si>
  <si>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</si>
  <si>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</si>
  <si>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</si>
  <si>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</si>
  <si>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</si>
  <si>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</si>
  <si>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</si>
  <si>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</si>
  <si>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</si>
  <si>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</si>
  <si>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</si>
  <si>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</si>
  <si>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</si>
  <si>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</si>
  <si>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</si>
  <si>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</si>
  <si>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</si>
  <si>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</si>
  <si>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</si>
  <si>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</si>
  <si>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</si>
  <si>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</si>
  <si>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</si>
  <si>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</si>
  <si>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</si>
  <si>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</si>
  <si>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</si>
  <si>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</si>
  <si>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</si>
  <si>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</si>
  <si>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</si>
  <si>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</si>
  <si>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</si>
  <si>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</si>
  <si>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</si>
  <si>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</si>
  <si>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</si>
  <si>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</si>
  <si>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</si>
  <si>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</si>
  <si>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</si>
  <si>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</si>
  <si>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</si>
  <si>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</si>
  <si>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</si>
  <si>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</si>
  <si>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</si>
  <si>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</si>
  <si>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</si>
  <si>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</si>
  <si>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</si>
  <si>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</si>
  <si>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</si>
  <si>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</si>
  <si>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</si>
  <si>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</si>
  <si>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</si>
  <si>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</si>
  <si>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</si>
  <si>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</si>
  <si>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</si>
  <si>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</si>
  <si>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</si>
  <si>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</si>
  <si>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</si>
  <si>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</si>
  <si>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</si>
  <si>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</si>
  <si>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</si>
  <si>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</si>
  <si>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</si>
  <si>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</si>
  <si>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</si>
  <si>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</si>
  <si>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</si>
  <si>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</si>
  <si>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</si>
  <si>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</si>
  <si>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</si>
  <si>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</si>
  <si>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</si>
  <si>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</si>
  <si>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</si>
  <si>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</si>
  <si>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</si>
  <si>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</si>
  <si>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</si>
  <si>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</si>
  <si>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</si>
  <si>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</si>
  <si>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</si>
  <si>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</si>
  <si>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</si>
  <si>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</si>
  <si>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</si>
  <si>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</si>
  <si>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</si>
  <si>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</si>
  <si>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</si>
  <si>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</si>
  <si>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</si>
  <si>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</si>
  <si>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</si>
  <si>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</si>
  <si>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</si>
  <si>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</si>
  <si>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</si>
  <si>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</si>
  <si>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</si>
  <si>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</si>
  <si>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</si>
  <si>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</si>
  <si>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</si>
  <si>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</si>
  <si>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</si>
  <si>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</si>
  <si>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</si>
  <si>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</si>
  <si>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</si>
  <si>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</si>
  <si>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</si>
  <si>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</si>
  <si>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</si>
  <si>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</si>
  <si>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</si>
  <si>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</si>
  <si>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</si>
  <si>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</si>
  <si>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</si>
  <si>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</si>
  <si>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</si>
  <si>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</si>
  <si>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</si>
  <si>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</si>
  <si>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</si>
  <si>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</si>
  <si>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</si>
  <si>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</si>
  <si>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</si>
  <si>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</si>
  <si>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</si>
  <si>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</si>
  <si>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</si>
  <si>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</si>
  <si>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</si>
  <si>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</si>
  <si>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</si>
  <si>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</si>
  <si>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</si>
  <si>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</si>
  <si>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</si>
  <si>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</si>
  <si>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</si>
  <si>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</si>
  <si>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</si>
  <si>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</si>
  <si>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</si>
  <si>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</si>
  <si>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</si>
  <si>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</si>
  <si>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</si>
  <si>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</si>
  <si>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</si>
  <si>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</si>
  <si>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</si>
  <si>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</si>
  <si>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</si>
  <si>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</si>
  <si>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</si>
  <si>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</si>
  <si>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</si>
  <si>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</si>
  <si>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</si>
  <si>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</si>
  <si>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</si>
  <si>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</si>
  <si>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</si>
  <si>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</si>
  <si>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</si>
  <si>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</si>
  <si>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</si>
  <si>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</si>
  <si>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</si>
  <si>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</si>
  <si>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</si>
  <si>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</si>
  <si>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</si>
  <si>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</si>
  <si>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</si>
  <si>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</si>
  <si>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</si>
  <si>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</si>
  <si>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</si>
  <si>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</si>
  <si>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</si>
  <si>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</si>
  <si>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</si>
  <si>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</si>
  <si>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</si>
  <si>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</si>
  <si>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</si>
  <si>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</si>
  <si>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</si>
  <si>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</si>
  <si>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</si>
  <si>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</si>
  <si>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</si>
  <si>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</si>
  <si>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</si>
  <si>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</si>
  <si>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</si>
  <si>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</si>
  <si>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</si>
  <si>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</si>
  <si>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</si>
  <si>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</si>
  <si>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</si>
  <si>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</si>
  <si>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</si>
  <si>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</si>
  <si>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</si>
  <si>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</si>
  <si>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</si>
  <si>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</si>
  <si>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</si>
  <si>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</si>
  <si>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</si>
  <si>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</si>
  <si>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</si>
  <si>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</si>
  <si>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</si>
  <si>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</si>
  <si>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</si>
  <si>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</si>
  <si>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</si>
  <si>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</si>
  <si>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</si>
  <si>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</si>
  <si>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</si>
  <si>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</si>
  <si>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</si>
  <si>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</si>
  <si>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</si>
  <si>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</si>
  <si>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</si>
  <si>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</si>
  <si>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</si>
  <si>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</si>
  <si>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</si>
  <si>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</si>
  <si>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</si>
  <si>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</si>
  <si>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</si>
  <si>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</si>
  <si>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</si>
  <si>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</si>
  <si>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</si>
  <si>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</si>
  <si>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</si>
  <si>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</si>
  <si>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</si>
  <si>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</si>
  <si>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</si>
  <si>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</si>
  <si>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</si>
  <si>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</si>
  <si>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</si>
  <si>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</si>
  <si>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</si>
  <si>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</si>
  <si>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</si>
  <si>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</si>
  <si>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</si>
  <si>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</si>
  <si>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</si>
  <si>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</si>
  <si>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</si>
  <si>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</si>
  <si>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</si>
  <si>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</si>
  <si>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</si>
  <si>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</si>
  <si>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</si>
  <si>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</si>
  <si>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</si>
  <si>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</si>
  <si>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</si>
  <si>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</si>
  <si>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</si>
  <si>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</si>
  <si>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</si>
  <si>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</si>
  <si>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</si>
  <si>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</si>
  <si>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</si>
  <si>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</si>
  <si>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</si>
  <si>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</si>
  <si>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</si>
  <si>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</si>
  <si>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</si>
  <si>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</si>
  <si>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</si>
  <si>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</si>
  <si>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</si>
  <si>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</si>
  <si>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</si>
  <si>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</si>
  <si>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</si>
  <si>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</si>
  <si>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</si>
  <si>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</si>
  <si>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</si>
  <si>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</si>
  <si>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</si>
  <si>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</si>
  <si>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</si>
  <si>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</si>
  <si>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</si>
  <si>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</si>
  <si>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</si>
  <si>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</si>
  <si>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</si>
  <si>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</si>
  <si>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</si>
  <si>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</si>
  <si>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</si>
  <si>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</si>
  <si>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</si>
  <si>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</si>
  <si>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</si>
  <si>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</si>
  <si>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</si>
  <si>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</si>
  <si>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</si>
  <si>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</si>
  <si>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</si>
  <si>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</si>
  <si>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</si>
  <si>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</si>
  <si>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</si>
  <si>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</si>
  <si>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</si>
  <si>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</si>
  <si>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</si>
  <si>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</si>
  <si>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</si>
  <si>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</si>
  <si>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</si>
  <si>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</si>
  <si>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</si>
  <si>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</si>
  <si>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</si>
  <si>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</si>
  <si>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</si>
  <si>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</si>
  <si>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</si>
  <si>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</si>
  <si>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</si>
  <si>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</si>
  <si>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</si>
  <si>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</si>
  <si>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</si>
  <si>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</si>
  <si>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</si>
  <si>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</si>
  <si>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</si>
  <si>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</si>
  <si>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</si>
  <si>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</si>
  <si>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</si>
  <si>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</si>
  <si>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</si>
  <si>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</si>
  <si>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</si>
  <si>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</si>
  <si>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</si>
  <si>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</si>
  <si>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</si>
  <si>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</si>
  <si>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</si>
  <si>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</si>
  <si>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</si>
  <si>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</si>
  <si>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</si>
  <si>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</si>
  <si>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</si>
  <si>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</si>
  <si>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</si>
  <si>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</si>
  <si>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</si>
  <si>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</si>
  <si>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</si>
  <si>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</si>
  <si>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</si>
  <si>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</si>
  <si>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</si>
  <si>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</si>
  <si>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</si>
  <si>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</si>
  <si>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</si>
  <si>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</si>
  <si>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</si>
  <si>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</si>
  <si>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</si>
  <si>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</si>
  <si>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</si>
  <si>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</si>
  <si>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</si>
  <si>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</si>
  <si>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</si>
  <si>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</si>
  <si>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</si>
  <si>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</si>
  <si>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</si>
  <si>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</si>
  <si>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</si>
  <si>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</si>
  <si>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</si>
  <si>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</si>
  <si>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</si>
  <si>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</si>
  <si>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</si>
  <si>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</si>
  <si>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</si>
  <si>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</si>
  <si>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</si>
  <si>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</si>
  <si>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</si>
  <si>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</si>
  <si>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</si>
  <si>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</si>
  <si>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</si>
  <si>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</si>
  <si>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</si>
  <si>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</si>
  <si>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</si>
  <si>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</si>
  <si>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</si>
  <si>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</si>
  <si>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</si>
  <si>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</si>
  <si>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</si>
  <si>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</si>
  <si>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</si>
  <si>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</si>
  <si>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</si>
  <si>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</si>
  <si>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</si>
  <si>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</si>
  <si>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</si>
  <si>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</si>
  <si>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</si>
  <si>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</si>
  <si>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</si>
  <si>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</si>
  <si>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</si>
  <si>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</si>
  <si>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</si>
  <si>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</si>
  <si>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</si>
  <si>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</si>
  <si>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</si>
  <si>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</si>
  <si>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</si>
  <si>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</si>
  <si>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</si>
  <si>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</si>
  <si>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</si>
  <si>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</si>
  <si>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</si>
  <si>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</si>
  <si>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</si>
  <si>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</si>
  <si>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</si>
  <si>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</si>
  <si>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</si>
  <si>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</si>
  <si>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</si>
  <si>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</si>
  <si>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</si>
  <si>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</si>
  <si>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</si>
  <si>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</si>
  <si>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</si>
  <si>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</si>
  <si>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</si>
  <si>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</si>
  <si>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</si>
  <si>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</si>
  <si>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</si>
  <si>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</si>
  <si>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</si>
  <si>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</si>
  <si>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</si>
  <si>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</si>
  <si>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</si>
  <si>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</si>
  <si>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</si>
  <si>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</si>
  <si>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</si>
  <si>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</si>
  <si>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</si>
  <si>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</si>
  <si>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</si>
  <si>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</si>
  <si>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</si>
  <si>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</si>
  <si>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</si>
  <si>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</si>
  <si>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</si>
  <si>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</si>
  <si>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</si>
  <si>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</si>
  <si>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</si>
  <si>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</si>
  <si>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</si>
  <si>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</si>
  <si>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</si>
  <si>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</si>
  <si>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</si>
  <si>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</si>
  <si>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</si>
  <si>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</si>
  <si>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</si>
  <si>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</si>
  <si>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</si>
  <si>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</si>
  <si>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</si>
  <si>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</si>
  <si>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</si>
  <si>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</si>
  <si>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</si>
  <si>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</si>
  <si>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</si>
  <si>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</si>
  <si>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</si>
  <si>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</si>
  <si>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</si>
  <si>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</si>
  <si>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</si>
  <si>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</si>
  <si>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</si>
  <si>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</si>
  <si>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</si>
  <si>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</si>
  <si>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</si>
  <si>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</si>
  <si>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</si>
  <si>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</si>
  <si>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</si>
  <si>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</si>
  <si>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</si>
  <si>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</si>
  <si>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</si>
  <si>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</si>
  <si>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</si>
  <si>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</si>
  <si>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</si>
  <si>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</si>
  <si>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</si>
  <si>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</si>
  <si>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</si>
  <si>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</si>
  <si>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</si>
  <si>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</si>
  <si>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</si>
  <si>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</si>
  <si>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</si>
  <si>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</si>
  <si>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</si>
  <si>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</si>
  <si>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</si>
  <si>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</si>
  <si>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</si>
  <si>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</si>
  <si>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</si>
  <si>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</si>
  <si>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</si>
  <si>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</si>
  <si>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</si>
  <si>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</si>
  <si>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</si>
  <si>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</si>
  <si>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</si>
  <si>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</si>
  <si>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</si>
  <si>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</si>
  <si>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</si>
  <si>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</si>
  <si>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</si>
  <si>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</si>
  <si>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</si>
  <si>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</si>
  <si>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</si>
  <si>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</si>
  <si>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</si>
  <si>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</si>
  <si>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</si>
  <si>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</si>
  <si>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</si>
  <si>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</si>
  <si>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</si>
  <si>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</si>
  <si>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</si>
  <si>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</si>
  <si>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</si>
  <si>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</si>
  <si>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</si>
  <si>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</si>
  <si>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</si>
  <si>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</si>
  <si>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</si>
  <si>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</si>
  <si>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</si>
  <si>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</si>
  <si>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</si>
  <si>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</si>
  <si>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</si>
  <si>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</si>
  <si>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</si>
  <si>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</si>
  <si>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</si>
  <si>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</si>
  <si>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</si>
  <si>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</si>
  <si>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</si>
  <si>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</si>
  <si>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</si>
  <si>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</si>
  <si>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</si>
  <si>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</si>
  <si>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</si>
  <si>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</si>
  <si>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</si>
  <si>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</si>
  <si>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</si>
  <si>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</si>
  <si>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</si>
  <si>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</si>
  <si>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</si>
  <si>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</si>
  <si>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</si>
  <si>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</si>
  <si>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</si>
  <si>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</si>
  <si>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</si>
  <si>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</si>
  <si>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</si>
  <si>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</si>
  <si>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</si>
  <si>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</si>
  <si>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</si>
  <si>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</si>
  <si>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</si>
  <si>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</si>
  <si>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</si>
  <si>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</si>
  <si>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</si>
  <si>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</si>
  <si>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</si>
  <si>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</si>
  <si>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</si>
  <si>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</si>
  <si>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</si>
  <si>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</si>
  <si>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</si>
  <si>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</si>
  <si>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</si>
  <si>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</si>
  <si>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</si>
  <si>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</si>
  <si>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</si>
  <si>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</si>
  <si>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</si>
  <si>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</si>
  <si>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</si>
  <si>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</si>
  <si>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</si>
  <si>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</si>
  <si>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</si>
  <si>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</si>
  <si>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</si>
  <si>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</si>
  <si>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</si>
  <si>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</si>
  <si>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</si>
  <si>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</si>
  <si>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</si>
  <si>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</si>
  <si>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</si>
  <si>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</si>
  <si>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</si>
  <si>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</si>
  <si>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</si>
  <si>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</si>
  <si>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</si>
  <si>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</si>
  <si>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</si>
  <si>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</si>
  <si>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</si>
  <si>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</si>
  <si>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</si>
  <si>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</si>
  <si>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</si>
  <si>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</si>
  <si>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</si>
  <si>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</si>
  <si>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</si>
  <si>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</si>
  <si>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</si>
  <si>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</si>
  <si>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</si>
  <si>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</si>
  <si>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</si>
  <si>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</si>
  <si>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</si>
  <si>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</si>
  <si>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</si>
  <si>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</si>
  <si>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</si>
  <si>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</si>
  <si>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</si>
  <si>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</si>
  <si>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</si>
  <si>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</si>
  <si>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</si>
  <si>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</si>
  <si>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</si>
  <si>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</si>
  <si>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</si>
  <si>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</si>
  <si>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</si>
  <si>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</si>
  <si>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</si>
  <si>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</si>
  <si>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</si>
  <si>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</si>
  <si>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</si>
  <si>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</si>
  <si>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</si>
  <si>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</si>
  <si>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</si>
  <si>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</si>
  <si>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</si>
  <si>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</si>
  <si>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</si>
  <si>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</si>
  <si>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</si>
  <si>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</si>
  <si>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</si>
  <si>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</si>
  <si>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</si>
  <si>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</si>
  <si>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</si>
  <si>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</si>
  <si>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</si>
  <si>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</si>
  <si>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</si>
  <si>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</si>
  <si>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</si>
  <si>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</si>
  <si>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</si>
  <si>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</si>
  <si>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</si>
  <si>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</si>
  <si>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</si>
  <si>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</si>
  <si>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</si>
  <si>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</si>
  <si>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</si>
  <si>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</si>
  <si>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</si>
  <si>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</si>
  <si>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</si>
  <si>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</si>
  <si>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</si>
  <si>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</si>
  <si>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</si>
  <si>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</si>
  <si>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</si>
  <si>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</si>
  <si>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</si>
  <si>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</si>
  <si>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</si>
  <si>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</si>
  <si>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</si>
  <si>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</si>
  <si>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</si>
  <si>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</si>
  <si>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</si>
  <si>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</si>
  <si>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</si>
  <si>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</si>
  <si>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</si>
  <si>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</si>
  <si>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</si>
  <si>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</si>
  <si>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</si>
  <si>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</si>
  <si>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</si>
  <si>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</si>
  <si>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</si>
  <si>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</si>
  <si>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</si>
  <si>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</si>
  <si>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</si>
  <si>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</si>
  <si>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</si>
  <si>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</si>
  <si>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</si>
  <si>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</si>
  <si>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</si>
  <si>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</si>
  <si>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</si>
  <si>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</si>
  <si>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</si>
  <si>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</si>
  <si>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</si>
  <si>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</si>
  <si>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</si>
  <si>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</si>
  <si>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</si>
  <si>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</si>
  <si>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</si>
  <si>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</si>
  <si>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</si>
  <si>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</si>
  <si>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</si>
  <si>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</si>
  <si>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</si>
  <si>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</si>
  <si>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</si>
  <si>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</si>
  <si>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</si>
  <si>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</si>
  <si>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</si>
  <si>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</si>
  <si>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</si>
  <si>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</si>
  <si>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</si>
  <si>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</si>
  <si>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</si>
  <si>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</si>
  <si>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</si>
  <si>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</si>
  <si>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</si>
  <si>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</si>
  <si>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</si>
  <si>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</si>
  <si>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</si>
  <si>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</si>
  <si>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</si>
  <si>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</si>
  <si>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</si>
  <si>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</si>
  <si>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</si>
  <si>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</si>
  <si>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</si>
  <si>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</si>
  <si>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</si>
  <si>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</si>
  <si>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</si>
  <si>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</si>
  <si>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</si>
  <si>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</si>
  <si>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</si>
  <si>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</si>
  <si>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</si>
  <si>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</si>
  <si>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</si>
  <si>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</si>
  <si>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</si>
  <si>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</si>
  <si>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</si>
  <si>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</si>
  <si>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</si>
  <si>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</si>
  <si>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</si>
  <si>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</si>
  <si>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</si>
  <si>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</si>
  <si>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</si>
  <si>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</si>
  <si>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</si>
  <si>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</si>
  <si>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</si>
  <si>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</si>
  <si>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</si>
  <si>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</si>
  <si>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</si>
  <si>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</si>
  <si>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</si>
  <si>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</si>
  <si>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</si>
  <si>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</si>
  <si>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</si>
  <si>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</si>
  <si>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</si>
  <si>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</si>
  <si>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</si>
  <si>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</si>
  <si>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</si>
  <si>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</si>
  <si>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</si>
  <si>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</si>
  <si>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</si>
  <si>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</si>
  <si>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</si>
  <si>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</si>
  <si>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</si>
  <si>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</si>
  <si>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</si>
  <si>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</si>
  <si>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</si>
  <si>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</si>
  <si>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</si>
  <si>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</si>
  <si>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</si>
  <si>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</si>
  <si>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</si>
  <si>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</si>
  <si>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</si>
  <si>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</si>
  <si>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</si>
  <si>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</si>
  <si>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</si>
  <si>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</si>
  <si>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</si>
  <si>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</si>
  <si>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</si>
  <si>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</si>
  <si>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</si>
  <si>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</si>
  <si>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</si>
  <si>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</si>
  <si>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</si>
  <si>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</si>
  <si>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</si>
  <si>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</si>
  <si>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</si>
  <si>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</si>
  <si>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</si>
  <si>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</si>
  <si>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</si>
  <si>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</si>
  <si>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</si>
  <si>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</si>
  <si>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</si>
  <si>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</si>
  <si>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</si>
  <si>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</si>
  <si>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</si>
  <si>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</si>
  <si>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</si>
  <si>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</si>
  <si>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</si>
  <si>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</si>
  <si>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</si>
  <si>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</si>
  <si>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</si>
  <si>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</si>
  <si>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</si>
  <si>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</si>
  <si>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</si>
  <si>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</si>
  <si>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</si>
  <si>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</si>
  <si>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</si>
  <si>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</si>
  <si>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</si>
  <si>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</si>
  <si>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</si>
  <si>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</si>
  <si>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</si>
  <si>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</si>
  <si>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</si>
  <si>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</si>
  <si>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</si>
  <si>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</si>
  <si>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</si>
  <si>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</si>
  <si>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</si>
  <si>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</si>
  <si>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</si>
  <si>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</si>
  <si>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</si>
  <si>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</si>
  <si>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</si>
  <si>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</si>
  <si>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</si>
  <si>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</si>
  <si>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</si>
  <si>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</si>
  <si>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</si>
  <si>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</si>
  <si>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</si>
  <si>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</si>
  <si>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</si>
  <si>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</si>
  <si>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</si>
  <si>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</si>
  <si>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</si>
  <si>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</si>
  <si>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</si>
  <si>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</si>
  <si>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</si>
  <si>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</si>
  <si>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</si>
  <si>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</si>
  <si>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</si>
  <si>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</si>
  <si>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</si>
  <si>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</si>
  <si>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</si>
  <si>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</si>
  <si>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</si>
  <si>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</si>
  <si>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</si>
  <si>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</si>
  <si>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</si>
  <si>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</si>
  <si>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</si>
  <si>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</si>
  <si>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</si>
  <si>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</si>
  <si>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</si>
  <si>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</si>
  <si>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</si>
  <si>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</si>
  <si>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</si>
  <si>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</si>
  <si>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</si>
  <si>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</si>
  <si>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</si>
  <si>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</si>
  <si>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</si>
  <si>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</si>
  <si>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</si>
  <si>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</si>
  <si>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</si>
  <si>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</si>
  <si>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</si>
  <si>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</si>
  <si>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</si>
  <si>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</si>
  <si>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</si>
  <si>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</si>
  <si>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</si>
  <si>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</si>
  <si>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</si>
  <si>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</si>
  <si>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</si>
  <si>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</si>
  <si>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</si>
  <si>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</si>
  <si>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</si>
  <si>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</si>
  <si>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</si>
  <si>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</si>
  <si>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</si>
  <si>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</si>
  <si>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</si>
  <si>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</si>
  <si>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</si>
  <si>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</si>
  <si>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</si>
  <si>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</si>
  <si>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</si>
  <si>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</si>
  <si>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</si>
  <si>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</si>
  <si>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</si>
  <si>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</si>
  <si>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</si>
  <si>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</si>
  <si>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</si>
  <si>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</si>
  <si>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</si>
  <si>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</si>
  <si>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</si>
  <si>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</si>
  <si>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</si>
  <si>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</si>
  <si>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</si>
  <si>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</si>
  <si>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</si>
  <si>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</si>
  <si>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</si>
  <si>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</si>
  <si>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</si>
  <si>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</si>
  <si>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</si>
  <si>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</si>
  <si>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</si>
  <si>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</si>
  <si>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</si>
  <si>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</si>
  <si>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</si>
  <si>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</si>
  <si>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</si>
  <si>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</si>
  <si>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</si>
  <si>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</si>
  <si>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</si>
  <si>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</si>
  <si>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</si>
  <si>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</si>
  <si>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</si>
  <si>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</si>
  <si>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</si>
  <si>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</si>
  <si>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</si>
  <si>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</si>
  <si>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</si>
  <si>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</si>
  <si>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</si>
  <si>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</si>
  <si>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</si>
  <si>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</si>
  <si>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</si>
  <si>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</si>
  <si>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</si>
  <si>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</si>
  <si>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</si>
  <si>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</si>
  <si>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</si>
  <si>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</si>
  <si>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</si>
  <si>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</si>
  <si>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</si>
  <si>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</si>
  <si>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</si>
  <si>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</si>
  <si>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</si>
  <si>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</si>
  <si>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</si>
  <si>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</si>
  <si>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</si>
  <si>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</si>
  <si>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</si>
  <si>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</si>
  <si>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</si>
  <si>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</si>
  <si>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</si>
  <si>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</si>
  <si>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</si>
  <si>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</si>
  <si>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</si>
  <si>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</si>
  <si>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</si>
  <si>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</si>
  <si>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</si>
  <si>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</si>
  <si>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</si>
  <si>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</si>
  <si>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</si>
  <si>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</si>
  <si>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</si>
  <si>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</si>
  <si>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</si>
  <si>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</si>
  <si>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</si>
  <si>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</si>
  <si>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</si>
  <si>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</si>
  <si>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</si>
  <si>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</si>
  <si>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</si>
  <si>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</si>
  <si>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</si>
  <si>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</si>
  <si>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</si>
  <si>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</si>
  <si>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</si>
  <si>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</si>
  <si>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</si>
  <si>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</si>
  <si>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</si>
  <si>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</si>
  <si>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</si>
  <si>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</si>
  <si>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</si>
  <si>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</si>
  <si>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</si>
  <si>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</si>
  <si>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</si>
  <si>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</si>
  <si>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</si>
  <si>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</si>
  <si>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</si>
  <si>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</si>
  <si>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</si>
  <si>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</si>
  <si>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</si>
  <si>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</si>
  <si>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</si>
  <si>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</si>
  <si>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</si>
  <si>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</si>
  <si>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</si>
  <si>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</si>
  <si>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</si>
  <si>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</si>
  <si>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</si>
  <si>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</si>
  <si>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</si>
  <si>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</si>
  <si>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</si>
  <si>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</si>
  <si>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</si>
  <si>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</si>
  <si>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</si>
  <si>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</si>
  <si>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</si>
  <si>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</si>
  <si>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</si>
  <si>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</si>
  <si>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</si>
  <si>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</si>
  <si>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</si>
  <si>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</si>
  <si>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</si>
  <si>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</si>
  <si>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</si>
  <si>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</si>
  <si>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</si>
  <si>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</si>
  <si>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</si>
  <si>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</si>
  <si>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</si>
  <si>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</si>
  <si>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</si>
  <si>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</si>
  <si>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</si>
  <si>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</si>
  <si>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</si>
  <si>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</si>
  <si>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</si>
  <si>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</si>
  <si>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</si>
  <si>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</si>
  <si>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</si>
  <si>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</si>
  <si>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</si>
  <si>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</si>
  <si>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</si>
  <si>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</si>
  <si>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</si>
  <si>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</si>
  <si>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</si>
  <si>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</si>
  <si>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</si>
  <si>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</si>
  <si>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</si>
  <si>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</si>
  <si>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</si>
  <si>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</si>
  <si>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</si>
  <si>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</si>
  <si>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</si>
  <si>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</si>
  <si>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</si>
  <si>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</si>
  <si>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</si>
  <si>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</si>
  <si>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</si>
  <si>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</si>
  <si>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</si>
  <si>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</si>
  <si>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</si>
  <si>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</si>
  <si>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</si>
  <si>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</si>
  <si>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</si>
  <si>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</si>
  <si>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</si>
  <si>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</si>
  <si>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</si>
  <si>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</si>
  <si>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</si>
  <si>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</si>
  <si>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</si>
  <si>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</si>
  <si>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</si>
  <si>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</si>
  <si>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</si>
  <si>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</si>
  <si>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</si>
  <si>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</si>
  <si>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</si>
  <si>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</si>
  <si>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</si>
  <si>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</si>
  <si>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</si>
  <si>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</si>
  <si>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</si>
  <si>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</si>
  <si>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</si>
  <si>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</si>
  <si>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</si>
  <si>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</si>
  <si>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</si>
  <si>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</si>
  <si>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</si>
  <si>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</si>
  <si>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</si>
  <si>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</si>
  <si>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</si>
  <si>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</si>
  <si>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</si>
  <si>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</si>
  <si>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</si>
  <si>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</si>
  <si>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</si>
  <si>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</si>
  <si>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</si>
  <si>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</si>
  <si>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</si>
  <si>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</si>
  <si>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</si>
  <si>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</si>
  <si>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</si>
  <si>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</si>
  <si>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</si>
  <si>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</si>
  <si>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</si>
  <si>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</si>
  <si>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</si>
  <si>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</si>
  <si>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</si>
  <si>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</si>
  <si>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</si>
  <si>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</si>
  <si>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</si>
  <si>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</si>
  <si>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</si>
  <si>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</si>
  <si>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</si>
  <si>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</si>
  <si>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</si>
  <si>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</si>
  <si>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</si>
  <si>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</si>
  <si>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</si>
  <si>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</si>
  <si>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</si>
  <si>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</si>
  <si>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</si>
  <si>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</si>
  <si>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</si>
  <si>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</si>
  <si>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</si>
  <si>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</si>
  <si>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</si>
  <si>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</si>
  <si>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</si>
  <si>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</si>
  <si>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</si>
  <si>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</si>
  <si>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</si>
  <si>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</si>
  <si>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</si>
  <si>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</si>
  <si>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</si>
  <si>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</si>
  <si>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</si>
  <si>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</si>
  <si>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</si>
  <si>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</si>
  <si>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</si>
  <si>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</si>
  <si>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</si>
  <si>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</si>
  <si>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</si>
  <si>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</si>
  <si>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</si>
  <si>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</si>
  <si>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</si>
  <si>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</si>
  <si>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</si>
  <si>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</si>
  <si>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</si>
  <si>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</si>
  <si>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</si>
  <si>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</si>
  <si>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</si>
  <si>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</si>
  <si>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</si>
  <si>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</si>
  <si>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</si>
  <si>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</si>
  <si>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</si>
  <si>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</si>
  <si>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</si>
  <si>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</si>
  <si>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</si>
  <si>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</si>
  <si>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</si>
  <si>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</si>
  <si>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</si>
  <si>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</si>
  <si>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</si>
  <si>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</si>
  <si>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</si>
  <si>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</si>
  <si>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</si>
  <si>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</si>
  <si>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</si>
  <si>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</si>
  <si>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</si>
  <si>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</si>
  <si>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</si>
  <si>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</si>
  <si>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</si>
  <si>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</si>
  <si>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</si>
  <si>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</si>
  <si>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</si>
  <si>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</si>
  <si>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</si>
  <si>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</si>
  <si>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</si>
  <si>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</si>
  <si>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</si>
  <si>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</si>
  <si>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</si>
  <si>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</si>
  <si>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</si>
  <si>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</si>
  <si>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</si>
  <si>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</si>
  <si>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</si>
  <si>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</si>
  <si>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</si>
  <si>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</si>
  <si>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</si>
  <si>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</si>
  <si>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</si>
  <si>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</si>
  <si>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</si>
  <si>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</si>
  <si>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</si>
  <si>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</si>
  <si>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</si>
  <si>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</si>
  <si>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</si>
  <si>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</si>
  <si>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</si>
  <si>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</si>
  <si>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</si>
  <si>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</si>
  <si>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</si>
  <si>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</si>
  <si>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</si>
  <si>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</si>
  <si>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</si>
  <si>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</si>
  <si>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</si>
  <si>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</si>
  <si>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</si>
  <si>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</si>
  <si>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</si>
  <si>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</si>
  <si>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</si>
  <si>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</si>
  <si>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</si>
  <si>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</si>
  <si>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</si>
  <si>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</si>
  <si>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</si>
  <si>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</si>
  <si>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</si>
  <si>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</si>
  <si>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</si>
  <si>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</si>
  <si>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</si>
  <si>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</si>
  <si>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</si>
  <si>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</si>
  <si>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</si>
  <si>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</si>
  <si>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</si>
  <si>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</si>
  <si>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</si>
  <si>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</si>
  <si>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</si>
  <si>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</si>
  <si>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</si>
  <si>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</si>
  <si>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</si>
  <si>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</si>
  <si>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</si>
  <si>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</si>
  <si>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</si>
  <si>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</si>
  <si>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</si>
  <si>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</si>
  <si>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</si>
  <si>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</si>
  <si>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</si>
  <si>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</si>
  <si>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</si>
  <si>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</si>
  <si>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</si>
  <si>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</si>
  <si>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</si>
  <si>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</si>
  <si>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</si>
  <si>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</si>
  <si>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</si>
  <si>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</si>
  <si>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</si>
  <si>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</si>
  <si>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</si>
  <si>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</si>
  <si>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</si>
  <si>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</si>
  <si>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</si>
  <si>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</si>
  <si>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</si>
  <si>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</si>
  <si>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</si>
  <si>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</si>
  <si>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</si>
  <si>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</si>
  <si>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</si>
  <si>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</si>
  <si>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</si>
  <si>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</si>
  <si>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</si>
  <si>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</si>
  <si>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</si>
  <si>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</si>
  <si>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</si>
  <si>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</si>
  <si>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</si>
  <si>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</si>
  <si>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</si>
  <si>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</si>
  <si>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</si>
  <si>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</si>
  <si>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</si>
  <si>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</si>
  <si>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</si>
  <si>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</si>
  <si>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</si>
  <si>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</si>
  <si>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</si>
  <si>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</si>
  <si>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</si>
  <si>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</si>
  <si>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</si>
  <si>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</si>
  <si>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</si>
  <si>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</si>
  <si>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</si>
  <si>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</si>
  <si>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</si>
  <si>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</si>
  <si>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</si>
  <si>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</si>
  <si>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</si>
  <si>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</si>
  <si>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</si>
  <si>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</si>
  <si>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</si>
  <si>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</si>
  <si>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</si>
  <si>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</si>
  <si>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</si>
  <si>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</si>
  <si>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</si>
  <si>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</si>
  <si>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</si>
  <si>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</si>
  <si>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</si>
  <si>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</si>
  <si>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</si>
  <si>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</si>
  <si>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</si>
  <si>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</si>
  <si>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</si>
  <si>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</si>
  <si>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</si>
  <si>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</si>
  <si>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</si>
  <si>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</si>
  <si>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</si>
  <si>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</si>
  <si>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</si>
  <si>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</si>
  <si>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</si>
  <si>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</si>
  <si>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</si>
  <si>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</si>
  <si>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</si>
  <si>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</si>
  <si>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</si>
  <si>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</si>
  <si>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</si>
  <si>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</si>
  <si>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</si>
  <si>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</si>
  <si>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</si>
  <si>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</si>
  <si>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</si>
  <si>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</si>
  <si>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</si>
  <si>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</si>
  <si>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</si>
  <si>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</si>
  <si>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</si>
  <si>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</si>
  <si>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</si>
  <si>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</si>
  <si>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</si>
  <si>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</si>
  <si>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</si>
  <si>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</si>
  <si>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</si>
  <si>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</si>
  <si>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</si>
  <si>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</si>
  <si>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</si>
  <si>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</si>
  <si>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</si>
  <si>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</si>
  <si>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</si>
  <si>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</si>
  <si>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</si>
  <si>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</si>
  <si>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</si>
  <si>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</si>
  <si>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</si>
  <si>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</si>
  <si>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</si>
  <si>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</si>
  <si>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</si>
  <si>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</si>
  <si>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</si>
  <si>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</si>
  <si>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</si>
  <si>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</si>
  <si>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</si>
  <si>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</si>
  <si>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</si>
  <si>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</si>
  <si>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</si>
  <si>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</si>
  <si>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</si>
  <si>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</si>
  <si>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</si>
  <si>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</si>
  <si>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</si>
  <si>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</si>
  <si>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</si>
  <si>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</si>
  <si>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</si>
  <si>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</si>
  <si>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</si>
  <si>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</si>
  <si>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</si>
  <si>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</si>
  <si>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</si>
  <si>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</si>
  <si>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</si>
  <si>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</si>
  <si>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</si>
  <si>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</si>
  <si>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</si>
  <si>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</si>
  <si>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</si>
  <si>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</si>
  <si>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</si>
  <si>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</si>
  <si>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</si>
  <si>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</si>
  <si>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</si>
  <si>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</si>
  <si>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</si>
  <si>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</si>
  <si>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</si>
  <si>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</si>
  <si>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</si>
  <si>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</si>
  <si>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</si>
  <si>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</si>
  <si>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</si>
  <si>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</si>
  <si>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</si>
  <si>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</si>
  <si>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</si>
  <si>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</si>
  <si>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</si>
  <si>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</si>
  <si>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</si>
  <si>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</si>
  <si>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</si>
  <si>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</si>
  <si>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</si>
  <si>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</si>
  <si>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</si>
  <si>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</si>
  <si>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</si>
  <si>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</si>
  <si>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</si>
  <si>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</si>
  <si>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</si>
  <si>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</si>
  <si>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</si>
  <si>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</si>
  <si>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</si>
  <si>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</si>
  <si>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</si>
  <si>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</si>
  <si>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</si>
  <si>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</si>
  <si>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</si>
  <si>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</si>
  <si>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</si>
  <si>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</si>
  <si>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</si>
  <si>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</si>
  <si>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</si>
  <si>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</si>
  <si>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</si>
  <si>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</si>
  <si>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</si>
  <si>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</si>
  <si>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</si>
  <si>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</si>
  <si>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</si>
  <si>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</si>
  <si>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</si>
  <si>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</si>
  <si>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</si>
  <si>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</si>
  <si>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</si>
  <si>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</si>
  <si>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</si>
  <si>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</si>
  <si>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</si>
  <si>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</si>
  <si>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</si>
  <si>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</si>
  <si>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</si>
  <si>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</si>
  <si>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</si>
  <si>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</si>
  <si>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</si>
  <si>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</si>
  <si>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</si>
  <si>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</si>
  <si>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</si>
  <si>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</si>
  <si>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</si>
  <si>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</si>
  <si>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</si>
  <si>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</si>
  <si>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</si>
  <si>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</si>
  <si>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</si>
  <si>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</si>
  <si>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</si>
  <si>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</si>
  <si>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</si>
  <si>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</si>
  <si>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</si>
  <si>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</si>
  <si>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</si>
  <si>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</si>
  <si>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</si>
  <si>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</si>
  <si>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</si>
  <si>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</si>
  <si>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</si>
  <si>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</si>
  <si>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</si>
  <si>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</si>
  <si>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</si>
  <si>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</si>
  <si>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</si>
  <si>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</si>
  <si>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</si>
  <si>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</si>
  <si>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</si>
  <si>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</si>
  <si>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</si>
  <si>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</si>
  <si>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</si>
  <si>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</si>
  <si>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</si>
  <si>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</si>
  <si>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</si>
  <si>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</si>
  <si>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</si>
  <si>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</si>
  <si>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</si>
  <si>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</si>
  <si>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</si>
  <si>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</si>
  <si>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</si>
  <si>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</si>
  <si>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</si>
  <si>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</si>
  <si>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</si>
  <si>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</si>
  <si>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</si>
  <si>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</si>
  <si>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</si>
  <si>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</si>
  <si>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</si>
  <si>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</si>
  <si>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</si>
  <si>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</si>
  <si>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</si>
  <si>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</si>
  <si>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</si>
  <si>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</si>
  <si>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</si>
  <si>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</si>
  <si>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</si>
  <si>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</si>
  <si>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</si>
  <si>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</si>
  <si>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</si>
  <si>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</si>
  <si>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</si>
  <si>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</si>
  <si>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</si>
  <si>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</si>
  <si>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</si>
  <si>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</si>
  <si>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</si>
  <si>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</si>
  <si>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</si>
  <si>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</si>
  <si>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</si>
  <si>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</si>
  <si>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</si>
  <si>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</si>
  <si>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</si>
  <si>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</si>
  <si>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</si>
  <si>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</si>
  <si>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</si>
  <si>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</si>
  <si>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</si>
  <si>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</si>
  <si>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</si>
  <si>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</si>
  <si>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</si>
  <si>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</si>
  <si>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</si>
  <si>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</si>
  <si>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</si>
  <si>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</si>
  <si>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</si>
  <si>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</si>
  <si>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</si>
  <si>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</si>
  <si>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</si>
  <si>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</si>
  <si>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</si>
  <si>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</si>
  <si>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</si>
  <si>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</si>
  <si>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</si>
  <si>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</si>
  <si>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</si>
  <si>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</si>
  <si>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</si>
  <si>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</si>
  <si>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</si>
  <si>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</si>
  <si>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</si>
  <si>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</si>
  <si>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</si>
  <si>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</si>
  <si>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</si>
  <si>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</si>
  <si>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</si>
  <si>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</si>
  <si>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</si>
  <si>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</si>
  <si>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</si>
  <si>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</si>
  <si>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</si>
  <si>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</si>
  <si>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</si>
  <si>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</si>
  <si>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</si>
  <si>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</si>
  <si>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</si>
  <si>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</si>
  <si>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</si>
  <si>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</si>
  <si>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</si>
  <si>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</si>
  <si>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</si>
  <si>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</si>
  <si>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</si>
  <si>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</si>
  <si>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</si>
  <si>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</si>
  <si>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</si>
  <si>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</si>
  <si>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</si>
  <si>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</si>
  <si>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</si>
  <si>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</si>
  <si>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</si>
  <si>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</si>
  <si>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</si>
  <si>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</si>
  <si>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</si>
  <si>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</si>
  <si>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</si>
  <si>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</si>
  <si>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</si>
  <si>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</si>
  <si>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</si>
  <si>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</si>
  <si>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</si>
  <si>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</si>
  <si>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</si>
  <si>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</si>
  <si>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</si>
  <si>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</si>
  <si>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</si>
  <si>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</si>
  <si>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</si>
  <si>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</si>
  <si>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</si>
  <si>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</si>
  <si>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</si>
  <si>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</si>
  <si>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</si>
  <si>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</si>
  <si>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</si>
  <si>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</si>
  <si>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</si>
  <si>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</si>
  <si>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</si>
  <si>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</si>
  <si>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</si>
  <si>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</si>
  <si>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</si>
  <si>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</si>
  <si>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</si>
  <si>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</si>
  <si>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</si>
  <si>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</si>
  <si>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</si>
  <si>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</si>
  <si>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</si>
  <si>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</si>
  <si>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</si>
  <si>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</si>
  <si>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</si>
  <si>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</si>
  <si>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</si>
  <si>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</si>
  <si>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</si>
  <si>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</si>
  <si>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</si>
  <si>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</si>
  <si>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</si>
  <si>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</si>
  <si>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</si>
  <si>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</si>
  <si>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</si>
  <si>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</si>
  <si>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</si>
  <si>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</si>
  <si>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</si>
  <si>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</si>
  <si>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</si>
  <si>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</si>
  <si>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</si>
  <si>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</si>
  <si>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</si>
  <si>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</si>
  <si>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</si>
  <si>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</si>
  <si>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</si>
  <si>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</si>
  <si>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</si>
  <si>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</si>
  <si>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</si>
  <si>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</si>
  <si>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</si>
  <si>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</si>
  <si>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</si>
  <si>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</si>
  <si>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</si>
  <si>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</si>
  <si>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</si>
  <si>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</si>
  <si>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</si>
  <si>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</si>
  <si>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</si>
  <si>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</si>
  <si>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</si>
  <si>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</si>
  <si>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</si>
  <si>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</si>
  <si>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</si>
  <si>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</si>
  <si>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</si>
  <si>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</si>
  <si>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</si>
  <si>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</si>
  <si>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</si>
  <si>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</si>
  <si>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</si>
  <si>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</si>
  <si>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</si>
  <si>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</si>
  <si>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</si>
  <si>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</si>
  <si>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</si>
  <si>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</si>
  <si>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</si>
  <si>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</si>
  <si>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</si>
  <si>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</si>
  <si>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</si>
  <si>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</si>
  <si>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</si>
  <si>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</si>
  <si>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</si>
  <si>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</si>
  <si>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</si>
  <si>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</si>
  <si>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</si>
  <si>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</si>
  <si>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</si>
  <si>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</si>
  <si>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</si>
  <si>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</si>
  <si>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</si>
  <si>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</si>
  <si>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</si>
  <si>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</si>
  <si>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</si>
  <si>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</si>
  <si>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</si>
  <si>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</si>
  <si>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</si>
  <si>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</si>
  <si>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</si>
  <si>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</si>
  <si>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</si>
  <si>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</si>
  <si>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</si>
  <si>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</si>
  <si>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</si>
  <si>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</si>
  <si>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</si>
  <si>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</si>
  <si>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</si>
  <si>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</si>
  <si>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</si>
  <si>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</si>
  <si>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</si>
  <si>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</si>
  <si>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</si>
  <si>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</si>
  <si>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</si>
  <si>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</si>
  <si>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</si>
  <si>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</si>
  <si>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</si>
  <si>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</si>
  <si>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</si>
  <si>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</si>
  <si>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</si>
  <si>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</si>
  <si>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</si>
  <si>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</si>
  <si>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</si>
  <si>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</si>
  <si>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</si>
  <si>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</si>
  <si>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</si>
  <si>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</si>
  <si>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</si>
  <si>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</si>
  <si>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</si>
  <si>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</si>
  <si>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</si>
  <si>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</si>
  <si>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</si>
  <si>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</si>
  <si>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</si>
  <si>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</si>
  <si>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</si>
  <si>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</si>
  <si>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</si>
  <si>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</si>
  <si>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</si>
  <si>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</si>
  <si>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</si>
  <si>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</si>
  <si>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</si>
  <si>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</si>
  <si>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</si>
  <si>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</si>
  <si>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</si>
  <si>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</si>
  <si>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</si>
  <si>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</si>
  <si>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</si>
  <si>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</si>
  <si>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</si>
  <si>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</si>
  <si>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</si>
  <si>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</si>
  <si>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</si>
  <si>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</si>
  <si>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</si>
  <si>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</si>
  <si>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</si>
  <si>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</si>
  <si>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</si>
  <si>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</si>
  <si>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</si>
  <si>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</si>
  <si>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</si>
  <si>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</si>
  <si>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</si>
  <si>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</si>
  <si>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</si>
  <si>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</si>
  <si>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</si>
  <si>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</si>
  <si>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</si>
  <si>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</si>
  <si>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</si>
  <si>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</si>
  <si>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</si>
  <si>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</si>
  <si>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</si>
  <si>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</si>
  <si>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</si>
  <si>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</si>
  <si>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</si>
  <si>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</si>
  <si>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</si>
  <si>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</si>
  <si>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</si>
  <si>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</si>
  <si>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</si>
  <si>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</si>
  <si>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</si>
  <si>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</si>
  <si>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</si>
  <si>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</si>
  <si>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</si>
  <si>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</si>
  <si>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</si>
  <si>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</si>
  <si>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</si>
  <si>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</si>
  <si>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</si>
  <si>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</si>
  <si>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</si>
  <si>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</si>
  <si>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</si>
  <si>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</si>
  <si>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</si>
  <si>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</si>
  <si>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</si>
  <si>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</si>
  <si>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</si>
  <si>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</si>
  <si>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</si>
  <si>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</si>
  <si>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</si>
  <si>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</si>
  <si>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</si>
  <si>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</si>
  <si>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</si>
  <si>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</si>
  <si>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</si>
  <si>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</si>
  <si>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</si>
  <si>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</si>
  <si>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</si>
  <si>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</si>
  <si>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</si>
  <si>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</si>
  <si>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</si>
  <si>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</si>
  <si>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</si>
  <si>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</si>
  <si>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</si>
  <si>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</si>
  <si>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</si>
  <si>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</si>
  <si>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</si>
  <si>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</si>
  <si>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</si>
  <si>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</si>
  <si>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</si>
  <si>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</si>
  <si>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</si>
  <si>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</si>
  <si>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</si>
  <si>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</si>
  <si>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</si>
  <si>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</si>
  <si>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</si>
  <si>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</si>
  <si>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</si>
  <si>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</si>
  <si>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</si>
  <si>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</si>
  <si>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</si>
  <si>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</si>
  <si>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</si>
  <si>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</si>
  <si>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</si>
  <si>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</si>
  <si>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</si>
  <si>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</si>
  <si>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</si>
  <si>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</si>
  <si>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</si>
  <si>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</si>
  <si>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</si>
  <si>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</si>
  <si>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</si>
  <si>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</si>
  <si>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</si>
  <si>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</si>
  <si>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</si>
  <si>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</si>
  <si>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</si>
  <si>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</si>
  <si>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</si>
  <si>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</si>
  <si>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</si>
  <si>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</si>
  <si>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</si>
  <si>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</si>
  <si>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</si>
  <si>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</si>
  <si>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</si>
  <si>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</si>
  <si>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</si>
  <si>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</si>
  <si>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</si>
  <si>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</si>
  <si>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</si>
  <si>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</si>
  <si>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</si>
  <si>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</si>
  <si>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</si>
  <si>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</si>
  <si>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</si>
  <si>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</si>
  <si>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</si>
  <si>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</si>
  <si>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</si>
  <si>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</si>
  <si>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</si>
  <si>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</si>
  <si>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</si>
  <si>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</si>
  <si>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</si>
  <si>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</si>
  <si>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</si>
  <si>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</si>
  <si>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</si>
  <si>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</si>
  <si>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</si>
  <si>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</si>
  <si>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</si>
  <si>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</si>
  <si>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</si>
  <si>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</si>
  <si>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</si>
  <si>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</si>
  <si>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</si>
  <si>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</si>
  <si>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</si>
  <si>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</si>
  <si>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</si>
  <si>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</si>
  <si>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</si>
  <si>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</si>
  <si>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</si>
  <si>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</si>
  <si>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</si>
  <si>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</si>
  <si>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</si>
  <si>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</si>
  <si>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</si>
  <si>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</si>
  <si>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</si>
  <si>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</si>
  <si>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</si>
  <si>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</si>
  <si>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</si>
  <si>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</si>
  <si>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</si>
  <si>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</si>
  <si>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</si>
  <si>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</si>
  <si>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</si>
  <si>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</si>
  <si>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</si>
  <si>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</si>
  <si>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</si>
  <si>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</si>
  <si>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</si>
  <si>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</si>
  <si>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</si>
  <si>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</si>
  <si>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</si>
  <si>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</si>
  <si>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</si>
  <si>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</si>
  <si>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</si>
  <si>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</si>
  <si>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</si>
  <si>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</si>
  <si>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</si>
  <si>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</si>
  <si>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</si>
  <si>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</si>
  <si>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</si>
  <si>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</si>
  <si>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</si>
  <si>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</si>
  <si>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</si>
  <si>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</si>
  <si>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</si>
  <si>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</si>
  <si>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</si>
  <si>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</si>
  <si>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</si>
  <si>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</si>
  <si>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</si>
  <si>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</si>
  <si>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</si>
  <si>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</si>
  <si>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</si>
  <si>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</si>
  <si>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</si>
  <si>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</si>
  <si>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</si>
  <si>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</si>
  <si>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</si>
  <si>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</si>
  <si>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</si>
  <si>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</si>
  <si>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</si>
  <si>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</si>
  <si>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</si>
  <si>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</si>
  <si>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</si>
  <si>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</si>
  <si>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</si>
  <si>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</si>
  <si>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</si>
  <si>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</si>
  <si>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</si>
  <si>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</si>
  <si>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</si>
  <si>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</si>
  <si>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</si>
  <si>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</si>
  <si>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</si>
  <si>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</si>
  <si>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</si>
  <si>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</si>
  <si>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</si>
  <si>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</si>
  <si>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</si>
  <si>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</si>
  <si>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</si>
  <si>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</si>
  <si>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</si>
  <si>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</si>
  <si>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</si>
  <si>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</si>
  <si>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</si>
  <si>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</si>
  <si>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</si>
  <si>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</si>
  <si>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</si>
  <si>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</si>
  <si>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</si>
  <si>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</si>
  <si>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</si>
  <si>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</si>
  <si>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</si>
  <si>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</si>
  <si>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</si>
  <si>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</si>
  <si>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</si>
  <si>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</si>
  <si>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</si>
  <si>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</si>
  <si>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</si>
  <si>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</si>
  <si>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</si>
  <si>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</si>
  <si>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</si>
  <si>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</si>
  <si>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</si>
  <si>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</si>
  <si>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</si>
  <si>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</si>
  <si>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</si>
  <si>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</si>
  <si>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</si>
  <si>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</si>
  <si>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</si>
  <si>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</si>
  <si>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</si>
  <si>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</si>
  <si>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</si>
  <si>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</si>
  <si>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</si>
  <si>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</si>
  <si>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</si>
  <si>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</si>
  <si>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</si>
  <si>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</si>
  <si>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</si>
  <si>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</si>
  <si>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</si>
  <si>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</si>
  <si>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</si>
  <si>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</si>
  <si>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</si>
  <si>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</si>
  <si>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</si>
  <si>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</si>
  <si>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</si>
  <si>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</si>
  <si>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</si>
  <si>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</si>
  <si>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</si>
  <si>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</si>
  <si>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</si>
  <si>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</si>
  <si>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</si>
  <si>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</si>
  <si>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</si>
  <si>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</si>
  <si>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</si>
  <si>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</si>
  <si>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</si>
  <si>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</si>
  <si>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</si>
  <si>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</si>
  <si>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</si>
  <si>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</si>
  <si>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</si>
  <si>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</si>
  <si>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</si>
  <si>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</si>
  <si>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</si>
  <si>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</si>
  <si>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</si>
  <si>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</si>
  <si>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</si>
  <si>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</si>
  <si>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</si>
  <si>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</si>
  <si>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</si>
  <si>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</si>
  <si>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</si>
  <si>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</si>
  <si>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</si>
  <si>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</si>
  <si>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</si>
  <si>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</si>
  <si>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</si>
  <si>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</si>
  <si>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</si>
  <si>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</si>
  <si>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</si>
  <si>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</si>
  <si>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</si>
  <si>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</si>
  <si>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</si>
  <si>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</si>
  <si>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</si>
  <si>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</si>
  <si>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</si>
  <si>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</si>
  <si>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</si>
  <si>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</si>
  <si>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</si>
  <si>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</si>
  <si>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</si>
  <si>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</si>
  <si>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</si>
  <si>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</si>
  <si>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</si>
  <si>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</si>
  <si>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</si>
  <si>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</si>
  <si>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</si>
  <si>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</si>
  <si>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</si>
  <si>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</si>
  <si>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</si>
  <si>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</si>
  <si>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</si>
  <si>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</si>
  <si>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</si>
  <si>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</si>
  <si>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</si>
  <si>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</si>
  <si>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</si>
  <si>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</si>
  <si>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</si>
  <si>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</si>
  <si>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</si>
  <si>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</si>
  <si>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</si>
  <si>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</si>
  <si>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</si>
  <si>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</si>
  <si>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</si>
  <si>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</si>
  <si>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</si>
  <si>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</si>
  <si>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</si>
  <si>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</si>
  <si>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</si>
  <si>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</si>
  <si>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</si>
  <si>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</si>
  <si>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</si>
  <si>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</si>
  <si>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</si>
  <si>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</si>
  <si>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</si>
  <si>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</si>
  <si>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</si>
  <si>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</si>
  <si>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</si>
  <si>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</si>
  <si>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</si>
  <si>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</si>
  <si>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</si>
  <si>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</si>
  <si>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</si>
  <si>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</si>
  <si>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</si>
  <si>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</si>
  <si>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</si>
  <si>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</si>
  <si>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</si>
  <si>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</si>
  <si>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</si>
  <si>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</si>
  <si>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</si>
  <si>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</si>
  <si>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</si>
  <si>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</si>
  <si>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</si>
  <si>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</si>
  <si>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</si>
  <si>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</si>
  <si>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</si>
  <si>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</si>
  <si>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</si>
  <si>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</si>
  <si>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</si>
  <si>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</si>
  <si>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</si>
  <si>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</si>
  <si>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</si>
  <si>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</si>
  <si>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</si>
  <si>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</si>
  <si>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</si>
  <si>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</si>
  <si>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</si>
  <si>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</si>
  <si>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</si>
  <si>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</si>
  <si>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</si>
  <si>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</si>
  <si>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</si>
  <si>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</si>
  <si>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</si>
  <si>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</si>
  <si>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</si>
  <si>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</si>
  <si>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</si>
  <si>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</si>
  <si>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</si>
  <si>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</si>
  <si>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</si>
  <si>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</si>
  <si>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</si>
  <si>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</si>
  <si>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</si>
  <si>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</si>
  <si>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</si>
  <si>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</si>
  <si>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</si>
  <si>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</si>
  <si>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</si>
  <si>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</si>
  <si>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</si>
  <si>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</si>
  <si>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</si>
  <si>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</si>
  <si>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</si>
  <si>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</si>
  <si>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</si>
  <si>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</si>
  <si>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</si>
  <si>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</si>
  <si>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</si>
  <si>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</si>
  <si>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</si>
  <si>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</si>
  <si>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</si>
  <si>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</si>
  <si>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</si>
  <si>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</si>
  <si>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</si>
  <si>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</si>
  <si>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</si>
  <si>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</si>
  <si>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</si>
  <si>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</si>
  <si>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</si>
  <si>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</si>
  <si>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</si>
  <si>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</si>
  <si>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</si>
  <si>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</si>
  <si>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</si>
  <si>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</si>
  <si>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</si>
  <si>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</si>
  <si>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</si>
  <si>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</si>
  <si>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</si>
  <si>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</si>
  <si>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</si>
  <si>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</si>
  <si>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</si>
  <si>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</si>
  <si>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</si>
  <si>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</si>
  <si>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</si>
  <si>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</si>
  <si>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</si>
  <si>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</si>
  <si>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</si>
  <si>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</si>
  <si>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</si>
  <si>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</si>
  <si>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</si>
  <si>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</si>
  <si>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</si>
  <si>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</si>
  <si>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</si>
  <si>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</si>
  <si>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</si>
  <si>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</si>
  <si>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</si>
  <si>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</si>
  <si>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</si>
  <si>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</si>
  <si>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</si>
  <si>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</si>
  <si>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</si>
  <si>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</si>
  <si>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</si>
  <si>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</si>
  <si>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</si>
  <si>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</si>
  <si>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</si>
  <si>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</si>
  <si>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</si>
  <si>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</si>
  <si>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</si>
  <si>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</si>
  <si>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</si>
  <si>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</si>
  <si>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</si>
  <si>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</si>
  <si>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</si>
  <si>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</si>
  <si>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</si>
  <si>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</si>
  <si>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</si>
  <si>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</si>
  <si>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</si>
  <si>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</si>
  <si>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</si>
  <si>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</si>
  <si>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</si>
  <si>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</si>
  <si>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</si>
  <si>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</si>
  <si>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</si>
  <si>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</si>
  <si>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</si>
  <si>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</si>
  <si>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</si>
  <si>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</si>
  <si>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</si>
  <si>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</si>
  <si>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</si>
  <si>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</si>
  <si>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</si>
  <si>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</si>
  <si>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</si>
  <si>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</si>
  <si>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</si>
  <si>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</si>
  <si>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</si>
  <si>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</si>
  <si>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</si>
  <si>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</si>
  <si>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</si>
  <si>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</si>
  <si>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</si>
  <si>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</si>
  <si>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</si>
  <si>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</si>
  <si>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</si>
  <si>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</si>
  <si>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</si>
  <si>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</si>
  <si>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</si>
  <si>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</si>
  <si>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</si>
  <si>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</si>
  <si>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</si>
  <si>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</si>
  <si>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</si>
  <si>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</si>
  <si>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</si>
  <si>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</si>
  <si>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</si>
  <si>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</si>
  <si>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</si>
  <si>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</si>
  <si>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</si>
  <si>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</si>
  <si>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</si>
  <si>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</si>
  <si>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</si>
  <si>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</si>
  <si>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</si>
  <si>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</si>
  <si>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</si>
  <si>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</si>
  <si>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</si>
  <si>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</si>
  <si>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</si>
  <si>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</si>
  <si>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</si>
  <si>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</si>
  <si>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</si>
  <si>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</si>
  <si>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</si>
  <si>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</si>
  <si>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</si>
  <si>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</si>
  <si>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</si>
  <si>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</si>
  <si>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</si>
  <si>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</si>
  <si>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</si>
  <si>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</si>
  <si>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</si>
  <si>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</si>
  <si>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</si>
  <si>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</si>
  <si>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</si>
  <si>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</si>
  <si>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</si>
  <si>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</si>
  <si>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</si>
  <si>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</si>
  <si>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</si>
  <si>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</si>
  <si>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</si>
  <si>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</si>
  <si>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</si>
  <si>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</si>
  <si>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</si>
  <si>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</si>
  <si>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</si>
  <si>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</si>
  <si>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</si>
  <si>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</si>
  <si>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</si>
  <si>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</si>
  <si>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</si>
  <si>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</si>
  <si>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</si>
  <si>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</si>
  <si>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</si>
  <si>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</si>
  <si>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</si>
  <si>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</si>
  <si>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</si>
  <si>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</si>
  <si>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</si>
  <si>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</si>
  <si>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</si>
  <si>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</si>
  <si>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</si>
  <si>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</si>
  <si>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</si>
  <si>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</si>
  <si>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</si>
  <si>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</si>
  <si>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</si>
  <si>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</si>
  <si>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</si>
  <si>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</si>
  <si>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</si>
  <si>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</si>
  <si>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</si>
  <si>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</si>
  <si>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</si>
  <si>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</si>
  <si>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</si>
  <si>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</si>
  <si>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</si>
  <si>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</si>
  <si>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</si>
  <si>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</si>
  <si>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</si>
  <si>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</si>
  <si>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</si>
  <si>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</si>
  <si>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</si>
  <si>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</si>
  <si>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</si>
  <si>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</si>
  <si>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</si>
  <si>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</si>
  <si>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</si>
  <si>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</si>
  <si>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</si>
  <si>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</si>
  <si>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</si>
  <si>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</si>
  <si>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</si>
  <si>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</si>
  <si>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</si>
  <si>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</si>
  <si>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</si>
  <si>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</si>
  <si>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</si>
  <si>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</si>
  <si>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</si>
  <si>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</si>
  <si>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</si>
  <si>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</si>
  <si>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</si>
  <si>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</si>
  <si>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</si>
  <si>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</si>
  <si>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</si>
  <si>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</si>
  <si>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</si>
  <si>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</si>
  <si>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</si>
  <si>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</si>
  <si>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</si>
  <si>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</si>
  <si>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</si>
  <si>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</si>
  <si>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</si>
  <si>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</si>
  <si>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</si>
  <si>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</si>
  <si>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</si>
  <si>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</si>
  <si>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</si>
  <si>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</si>
  <si>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</si>
  <si>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</si>
  <si>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</si>
  <si>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</si>
  <si>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</si>
  <si>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</si>
  <si>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</si>
  <si>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</si>
  <si>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</si>
  <si>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</si>
  <si>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</si>
  <si>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</si>
  <si>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</si>
  <si>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</si>
  <si>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</si>
  <si>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</si>
  <si>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</si>
  <si>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</si>
  <si>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</si>
  <si>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</si>
  <si>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</si>
  <si>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</si>
  <si>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</si>
  <si>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</si>
  <si>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</si>
  <si>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</si>
  <si>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</si>
  <si>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</si>
  <si>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</si>
  <si>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</si>
  <si>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</si>
  <si>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</si>
  <si>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</si>
  <si>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</si>
  <si>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</si>
  <si>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</si>
  <si>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</si>
  <si>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</si>
  <si>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</si>
  <si>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</si>
  <si>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</si>
  <si>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</si>
  <si>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</si>
  <si>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</si>
  <si>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</si>
  <si>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</si>
  <si>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</si>
  <si>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</si>
  <si>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</si>
  <si>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</si>
  <si>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</si>
  <si>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</si>
  <si>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</si>
  <si>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</si>
  <si>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</si>
  <si>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</si>
  <si>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</si>
  <si>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</si>
  <si>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</si>
  <si>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</si>
  <si>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</si>
  <si>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</si>
  <si>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</si>
  <si>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</si>
  <si>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</si>
  <si>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</si>
  <si>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</si>
  <si>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</si>
  <si>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</si>
  <si>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</si>
  <si>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</si>
  <si>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</si>
  <si>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</si>
  <si>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</si>
  <si>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</si>
  <si>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</si>
  <si>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</si>
  <si>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</si>
  <si>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</si>
  <si>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</si>
  <si>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</si>
  <si>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</si>
  <si>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</si>
  <si>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</si>
  <si>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</si>
  <si>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</si>
  <si>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</si>
  <si>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</si>
  <si>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</si>
  <si>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</si>
  <si>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</si>
  <si>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</si>
  <si>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</si>
  <si>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</si>
  <si>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</si>
  <si>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</si>
  <si>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</si>
  <si>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</si>
  <si>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</si>
  <si>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</si>
  <si>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</si>
  <si>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</si>
  <si>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</si>
  <si>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</si>
  <si>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</si>
  <si>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</si>
  <si>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</si>
  <si>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</si>
  <si>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</si>
  <si>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</si>
  <si>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</si>
  <si>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</si>
  <si>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</si>
  <si>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</si>
  <si>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</si>
  <si>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</si>
  <si>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</si>
  <si>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</si>
  <si>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</si>
  <si>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</si>
  <si>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</si>
  <si>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</si>
  <si>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</si>
  <si>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</si>
  <si>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</si>
  <si>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</si>
  <si>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</si>
  <si>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</si>
  <si>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</si>
  <si>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</si>
  <si>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</si>
  <si>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</si>
  <si>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</si>
  <si>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</si>
  <si>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</si>
  <si>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</si>
  <si>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</si>
  <si>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</si>
  <si>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</si>
  <si>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</si>
  <si>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</si>
  <si>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</si>
  <si>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</si>
  <si>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</si>
  <si>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</si>
  <si>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</si>
  <si>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</si>
  <si>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</si>
  <si>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</si>
  <si>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</si>
  <si>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</si>
  <si>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</si>
  <si>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</si>
  <si>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</si>
  <si>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</si>
  <si>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</si>
  <si>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</si>
  <si>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</si>
  <si>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</si>
  <si>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</si>
  <si>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</si>
  <si>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</si>
  <si>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</si>
  <si>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</si>
  <si>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</si>
  <si>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</si>
  <si>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</si>
  <si>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</si>
  <si>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</si>
  <si>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</si>
  <si>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</si>
  <si>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</si>
  <si>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</si>
  <si>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</si>
  <si>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</si>
  <si>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</si>
  <si>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</si>
  <si>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</si>
  <si>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</si>
  <si>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</si>
  <si>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</si>
  <si>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</si>
  <si>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</si>
  <si>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</si>
  <si>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</si>
  <si>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</si>
  <si>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</si>
  <si>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</si>
  <si>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</si>
  <si>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</si>
  <si>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</si>
  <si>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</si>
  <si>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</si>
  <si>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</si>
  <si>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</si>
  <si>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</si>
  <si>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</si>
  <si>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</si>
  <si>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</si>
  <si>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</si>
  <si>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</si>
  <si>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</si>
  <si>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</si>
  <si>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</si>
  <si>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</si>
  <si>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</si>
  <si>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</si>
  <si>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</si>
  <si>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</si>
  <si>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</si>
  <si>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</si>
  <si>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</si>
  <si>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</si>
  <si>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</si>
  <si>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</si>
  <si>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</si>
  <si>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</si>
  <si>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</si>
  <si>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</si>
  <si>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</si>
  <si>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</si>
  <si>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</si>
  <si>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</si>
  <si>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</si>
  <si>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</si>
  <si>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</si>
  <si>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</si>
  <si>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</si>
  <si>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</si>
  <si>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</si>
  <si>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</si>
  <si>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</si>
  <si>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</si>
  <si>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</si>
  <si>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</si>
  <si>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</si>
  <si>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</si>
  <si>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</si>
  <si>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</si>
  <si>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</si>
  <si>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</si>
  <si>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</si>
  <si>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</si>
  <si>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</si>
  <si>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</si>
  <si>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</si>
  <si>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</si>
  <si>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</si>
  <si>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</si>
  <si>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</si>
  <si>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</si>
  <si>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</si>
  <si>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</si>
  <si>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</si>
  <si>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</si>
  <si>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</si>
  <si>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</si>
  <si>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</si>
  <si>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</si>
  <si>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</si>
  <si>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</si>
  <si>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</si>
  <si>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</si>
  <si>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</si>
  <si>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</si>
  <si>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</si>
  <si>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</si>
  <si>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</si>
  <si>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</si>
  <si>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</si>
  <si>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</si>
  <si>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</si>
  <si>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</si>
  <si>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</si>
  <si>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</si>
  <si>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</si>
  <si>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</si>
  <si>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</si>
  <si>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</si>
  <si>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</si>
  <si>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</si>
  <si>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</si>
  <si>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</si>
  <si>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</si>
  <si>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</si>
  <si>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</si>
  <si>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</si>
  <si>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</si>
  <si>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</si>
  <si>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</si>
  <si>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</si>
  <si>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</si>
  <si>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</si>
  <si>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</si>
  <si>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</si>
  <si>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</si>
  <si>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</si>
  <si>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</si>
  <si>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</si>
  <si>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</si>
  <si>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</si>
  <si>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</si>
  <si>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</si>
  <si>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</si>
  <si>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</si>
  <si>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</si>
  <si>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</si>
  <si>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</si>
  <si>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</si>
  <si>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</si>
  <si>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</si>
  <si>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</si>
  <si>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</si>
  <si>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</si>
  <si>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</si>
  <si>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</si>
  <si>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</si>
  <si>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</si>
  <si>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</si>
  <si>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</si>
  <si>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</si>
  <si>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</si>
  <si>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</si>
  <si>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</si>
  <si>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</si>
  <si>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</si>
  <si>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</si>
  <si>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</si>
  <si>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</si>
  <si>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</si>
  <si>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</si>
  <si>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</si>
  <si>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</si>
  <si>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</si>
  <si>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</si>
  <si>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</si>
  <si>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</si>
  <si>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</si>
  <si>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</si>
  <si>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</si>
  <si>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</si>
  <si>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</si>
  <si>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</si>
  <si>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</si>
  <si>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</si>
  <si>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</si>
  <si>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</si>
  <si>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</si>
  <si>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</si>
  <si>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</si>
  <si>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</si>
  <si>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</si>
  <si>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</si>
  <si>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</si>
  <si>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</si>
  <si>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</si>
  <si>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</si>
  <si>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</si>
  <si>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</si>
  <si>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</si>
  <si>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</si>
  <si>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</si>
  <si>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</si>
  <si>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</si>
  <si>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</si>
  <si>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</si>
  <si>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</si>
  <si>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</si>
  <si>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</si>
  <si>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</si>
  <si>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</si>
  <si>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</si>
  <si>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</si>
  <si>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</si>
  <si>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</si>
  <si>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</si>
  <si>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</si>
  <si>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</si>
  <si>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</si>
  <si>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</si>
  <si>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</si>
  <si>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</si>
  <si>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</si>
  <si>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</si>
  <si>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</si>
  <si>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</si>
  <si>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</si>
  <si>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</si>
  <si>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</si>
  <si>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</si>
  <si>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</si>
  <si>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</si>
  <si>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</si>
  <si>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</si>
  <si>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</si>
  <si>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</si>
  <si>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</si>
  <si>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</si>
  <si>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</si>
  <si>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</si>
  <si>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</si>
  <si>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</si>
  <si>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</si>
  <si>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</si>
  <si>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</si>
  <si>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</si>
  <si>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</si>
  <si>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</si>
  <si>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</si>
  <si>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</si>
  <si>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</si>
  <si>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</si>
  <si>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</si>
  <si>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</si>
  <si>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</si>
  <si>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</si>
  <si>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</si>
  <si>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</si>
  <si>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</si>
  <si>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</si>
  <si>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</si>
  <si>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</si>
  <si>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</si>
  <si>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</si>
  <si>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</si>
  <si>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</si>
  <si>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</si>
  <si>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</si>
  <si>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</si>
  <si>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</si>
  <si>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</si>
  <si>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</si>
  <si>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</si>
  <si>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</si>
  <si>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</si>
  <si>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</si>
  <si>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</si>
  <si>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</si>
  <si>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</si>
  <si>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</si>
  <si>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</si>
  <si>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</si>
  <si>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</si>
  <si>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</si>
  <si>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</si>
  <si>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</si>
  <si>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</si>
  <si>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</si>
  <si>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</si>
  <si>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</si>
  <si>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</si>
  <si>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</si>
  <si>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</si>
  <si>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</si>
  <si>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</si>
  <si>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</si>
  <si>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</si>
  <si>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</si>
  <si>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</si>
  <si>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</si>
  <si>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</si>
  <si>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</si>
  <si>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</si>
  <si>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</si>
  <si>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</si>
  <si>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</si>
  <si>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</si>
  <si>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</si>
  <si>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</si>
  <si>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</si>
  <si>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</si>
  <si>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</si>
  <si>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</si>
  <si>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</si>
  <si>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</si>
  <si>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</si>
  <si>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</si>
  <si>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</si>
  <si>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</si>
  <si>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</si>
  <si>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</si>
  <si>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</si>
  <si>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</si>
  <si>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</si>
  <si>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</si>
  <si>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</si>
  <si>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</si>
  <si>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</si>
  <si>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</si>
  <si>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</si>
  <si>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</si>
  <si>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</si>
  <si>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</si>
  <si>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</si>
  <si>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</si>
  <si>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</si>
  <si>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</si>
  <si>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</si>
  <si>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</si>
  <si>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</si>
  <si>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</si>
  <si>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</si>
  <si>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</si>
  <si>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</si>
  <si>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</si>
  <si>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</si>
  <si>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</si>
  <si>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</si>
  <si>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</si>
  <si>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</si>
  <si>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</si>
  <si>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</si>
  <si>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</si>
  <si>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</si>
  <si>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</si>
  <si>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</si>
  <si>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</si>
  <si>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</si>
  <si>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</si>
  <si>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</si>
  <si>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</si>
  <si>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</si>
  <si>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</si>
  <si>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</si>
  <si>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</si>
  <si>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</si>
  <si>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</si>
  <si>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</si>
  <si>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</si>
  <si>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</si>
  <si>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</si>
  <si>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</si>
  <si>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</si>
  <si>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</si>
  <si>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</si>
  <si>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</si>
  <si>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</si>
  <si>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</si>
  <si>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</si>
  <si>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</si>
  <si>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</si>
  <si>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</si>
  <si>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</si>
  <si>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</si>
  <si>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</si>
  <si>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</si>
  <si>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</si>
  <si>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</si>
  <si>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</si>
  <si>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</si>
  <si>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</si>
  <si>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</si>
  <si>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</si>
  <si>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</si>
  <si>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</si>
  <si>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</si>
  <si>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</si>
  <si>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</si>
  <si>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</si>
  <si>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</si>
  <si>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</si>
  <si>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</si>
  <si>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</si>
  <si>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</si>
  <si>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</si>
  <si>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</si>
  <si>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</si>
  <si>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</si>
  <si>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</si>
  <si>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</si>
  <si>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</si>
  <si>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</si>
  <si>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</si>
  <si>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</si>
  <si>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</si>
  <si>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</si>
  <si>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</si>
  <si>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</si>
  <si>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</si>
  <si>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</si>
  <si>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</si>
  <si>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</si>
  <si>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</si>
  <si>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</si>
  <si>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</si>
  <si>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</si>
  <si>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</si>
  <si>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</si>
  <si>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</si>
  <si>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</si>
  <si>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</si>
  <si>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</si>
  <si>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</si>
  <si>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</si>
  <si>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</si>
  <si>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</si>
  <si>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</si>
  <si>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</si>
  <si>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</si>
  <si>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</si>
  <si>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</si>
  <si>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</si>
  <si>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</si>
  <si>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</si>
  <si>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</si>
  <si>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</si>
  <si>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</si>
  <si>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</si>
  <si>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</si>
  <si>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</si>
  <si>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</si>
  <si>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</si>
  <si>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</si>
  <si>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</si>
  <si>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</si>
  <si>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</si>
  <si>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</si>
  <si>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</si>
  <si>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</si>
  <si>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</si>
  <si>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</si>
  <si>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</si>
  <si>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</si>
  <si>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</si>
  <si>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</si>
  <si>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</si>
  <si>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</si>
  <si>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</si>
  <si>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</si>
  <si>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</si>
  <si>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</si>
  <si>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</si>
  <si>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</si>
  <si>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</si>
  <si>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</si>
  <si>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</si>
  <si>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</si>
  <si>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</si>
  <si>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</si>
  <si>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</si>
  <si>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</si>
  <si>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</si>
  <si>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</si>
  <si>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</si>
  <si>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</si>
  <si>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</si>
  <si>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</si>
  <si>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</si>
  <si>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</si>
  <si>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</si>
  <si>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</si>
  <si>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</si>
  <si>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</si>
  <si>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</si>
  <si>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</si>
  <si>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</si>
  <si>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</si>
  <si>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</si>
  <si>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</si>
  <si>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</si>
  <si>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</si>
  <si>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</si>
  <si>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</si>
  <si>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</si>
  <si>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</si>
  <si>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</si>
  <si>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</si>
  <si>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</si>
  <si>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</si>
  <si>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</si>
  <si>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</si>
  <si>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</si>
  <si>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</si>
  <si>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</si>
  <si>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</si>
  <si>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</si>
  <si>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</si>
  <si>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</si>
  <si>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</si>
  <si>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</si>
  <si>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</si>
  <si>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</si>
  <si>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</si>
  <si>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</si>
  <si>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</si>
  <si>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</si>
  <si>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</si>
  <si>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</si>
  <si>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</si>
  <si>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</si>
  <si>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</si>
  <si>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</si>
  <si>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</si>
  <si>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</si>
  <si>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</si>
  <si>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</si>
  <si>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</si>
  <si>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</si>
  <si>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</si>
  <si>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</si>
  <si>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</si>
  <si>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</si>
  <si>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</si>
  <si>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</si>
  <si>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</si>
  <si>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</si>
  <si>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</si>
  <si>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</si>
  <si>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</si>
  <si>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</si>
  <si>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</si>
  <si>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</si>
  <si>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</si>
  <si>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</si>
  <si>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</si>
  <si>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</si>
  <si>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</si>
  <si>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</si>
  <si>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</si>
  <si>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</si>
  <si>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</si>
  <si>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</si>
  <si>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</si>
  <si>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</si>
  <si>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</si>
  <si>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</si>
  <si>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</si>
  <si>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</si>
  <si>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</si>
  <si>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</si>
  <si>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</si>
  <si>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</si>
  <si>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</si>
  <si>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</si>
  <si>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</si>
  <si>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</si>
  <si>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</si>
  <si>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</si>
  <si>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</si>
  <si>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</si>
  <si>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</si>
  <si>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</si>
  <si>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</si>
  <si>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</si>
  <si>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</si>
  <si>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</si>
  <si>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</si>
  <si>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</si>
  <si>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</si>
  <si>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</si>
  <si>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</si>
  <si>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</si>
  <si>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</si>
  <si>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</si>
  <si>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</si>
  <si>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</si>
  <si>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</si>
  <si>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</si>
  <si>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</si>
  <si>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</si>
  <si>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</si>
  <si>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</si>
  <si>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</si>
  <si>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</si>
  <si>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</si>
  <si>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</si>
  <si>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</si>
  <si>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</si>
  <si>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</si>
  <si>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</si>
  <si>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</si>
  <si>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</si>
  <si>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</si>
  <si>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</si>
  <si>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</si>
  <si>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</si>
  <si>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</si>
  <si>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</si>
  <si>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</si>
  <si>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</si>
  <si>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</si>
  <si>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</si>
  <si>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</si>
  <si>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</si>
  <si>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</si>
  <si>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</si>
  <si>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</si>
  <si>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</si>
  <si>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</si>
  <si>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</si>
  <si>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</si>
  <si>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</si>
  <si>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</si>
  <si>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</si>
  <si>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</si>
  <si>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</si>
  <si>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</si>
  <si>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</si>
  <si>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</si>
  <si>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</si>
  <si>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</si>
  <si>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</si>
  <si>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</si>
  <si>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</si>
  <si>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</si>
  <si>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</si>
  <si>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</si>
  <si>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</si>
  <si>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</si>
  <si>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</si>
  <si>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</si>
  <si>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</si>
  <si>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</si>
  <si>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</si>
  <si>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</si>
  <si>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</si>
  <si>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</si>
  <si>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</si>
  <si>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</si>
  <si>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</si>
  <si>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</si>
  <si>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</si>
  <si>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</si>
  <si>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</si>
  <si>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</si>
  <si>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</si>
  <si>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</si>
  <si>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</si>
  <si>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</si>
  <si>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</si>
  <si>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</si>
  <si>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</si>
  <si>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</si>
  <si>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</si>
  <si>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</si>
  <si>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</si>
  <si>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</si>
  <si>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</si>
  <si>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</si>
  <si>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</si>
  <si>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</si>
  <si>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</si>
  <si>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</si>
  <si>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</si>
  <si>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</si>
  <si>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</si>
  <si>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</si>
  <si>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</si>
  <si>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</si>
  <si>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</si>
  <si>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</si>
  <si>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</si>
  <si>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</si>
  <si>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</si>
  <si>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</si>
  <si>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</si>
  <si>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</si>
  <si>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</si>
  <si>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</si>
  <si>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</si>
  <si>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</si>
  <si>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</si>
  <si>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</si>
  <si>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</si>
  <si>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</si>
  <si>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</si>
  <si>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</si>
  <si>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</si>
  <si>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</si>
  <si>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</si>
  <si>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</si>
  <si>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</si>
  <si>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</si>
  <si>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</si>
  <si>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</si>
  <si>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</si>
  <si>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</si>
  <si>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</si>
  <si>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</si>
  <si>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</si>
  <si>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</si>
  <si>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</si>
  <si>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</si>
  <si>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</si>
  <si>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</si>
  <si>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</si>
  <si>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</si>
  <si>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</si>
  <si>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</si>
  <si>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</si>
  <si>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</si>
  <si>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</si>
  <si>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</si>
  <si>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</si>
  <si>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</si>
  <si>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</si>
  <si>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</si>
  <si>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</si>
  <si>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</si>
  <si>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</si>
  <si>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</si>
  <si>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</si>
  <si>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</si>
  <si>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</si>
  <si>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</si>
  <si>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</si>
  <si>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</si>
  <si>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</si>
  <si>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</si>
  <si>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</si>
  <si>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</si>
  <si>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</si>
  <si>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</si>
  <si>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</si>
  <si>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</si>
  <si>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</si>
  <si>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</si>
  <si>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</si>
  <si>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</si>
  <si>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</si>
  <si>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</si>
  <si>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</si>
  <si>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</si>
  <si>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</si>
  <si>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</si>
  <si>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</si>
  <si>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</si>
  <si>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</si>
  <si>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</si>
  <si>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</si>
  <si>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</si>
  <si>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</si>
  <si>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</si>
  <si>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</si>
  <si>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</si>
  <si>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</si>
  <si>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</si>
  <si>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</si>
  <si>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</si>
  <si>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</si>
  <si>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</si>
  <si>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</si>
  <si>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</si>
  <si>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</si>
  <si>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</si>
  <si>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</si>
  <si>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</si>
  <si>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</si>
  <si>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</si>
  <si>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</si>
  <si>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</si>
  <si>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</si>
  <si>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</si>
  <si>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</si>
  <si>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</si>
  <si>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</si>
  <si>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</si>
  <si>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</si>
  <si>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</si>
  <si>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</si>
  <si>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</si>
  <si>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</si>
  <si>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</si>
  <si>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</si>
  <si>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</si>
  <si>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</si>
  <si>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</si>
  <si>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</si>
  <si>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</si>
  <si>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</si>
  <si>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</si>
  <si>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</si>
  <si>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</si>
  <si>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</si>
  <si>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</si>
  <si>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</si>
  <si>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</si>
  <si>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</si>
  <si>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</si>
  <si>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</si>
  <si>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</si>
  <si>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</si>
  <si>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</si>
  <si>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</si>
  <si>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</si>
  <si>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</si>
  <si>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</si>
  <si>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</si>
  <si>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</si>
  <si>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</si>
  <si>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</si>
  <si>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</si>
  <si>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</si>
  <si>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</si>
  <si>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</si>
  <si>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</si>
  <si>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</si>
  <si>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</si>
  <si>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</si>
  <si>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</si>
  <si>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</si>
  <si>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</si>
  <si>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</si>
  <si>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</si>
  <si>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</si>
  <si>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</si>
  <si>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</si>
  <si>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</si>
  <si>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</si>
  <si>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</si>
  <si>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</si>
  <si>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</si>
  <si>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</si>
  <si>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</si>
  <si>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</si>
  <si>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</si>
  <si>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</si>
  <si>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</si>
  <si>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</si>
  <si>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</si>
  <si>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</si>
  <si>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</si>
  <si>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</si>
  <si>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</si>
  <si>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</si>
  <si>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</si>
  <si>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</si>
  <si>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</si>
  <si>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</si>
  <si>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</si>
  <si>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</si>
  <si>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</si>
  <si>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</si>
  <si>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</si>
  <si>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</si>
  <si>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</si>
  <si>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</si>
  <si>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</si>
  <si>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</si>
  <si>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</si>
  <si>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</si>
  <si>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</si>
  <si>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</si>
  <si>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</si>
  <si>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</si>
  <si>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</si>
  <si>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</si>
  <si>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</si>
  <si>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</si>
  <si>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</si>
  <si>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</si>
  <si>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</si>
  <si>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</si>
  <si>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</si>
  <si>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</si>
  <si>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</si>
  <si>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</si>
  <si>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</si>
  <si>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</si>
  <si>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</si>
  <si>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</si>
  <si>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</si>
  <si>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</si>
  <si>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</si>
  <si>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</si>
  <si>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</si>
  <si>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</si>
  <si>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</si>
  <si>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</si>
  <si>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</si>
  <si>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</si>
  <si>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</si>
  <si>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</si>
  <si>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</si>
  <si>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</si>
  <si>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</si>
  <si>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</si>
  <si>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</si>
  <si>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</si>
  <si>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</si>
  <si>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</si>
  <si>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</si>
  <si>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</si>
  <si>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</si>
  <si>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</si>
  <si>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</si>
  <si>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</si>
  <si>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</si>
  <si>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</si>
  <si>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</si>
  <si>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</si>
  <si>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</si>
  <si>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</si>
  <si>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</si>
  <si>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</si>
  <si>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</si>
  <si>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</si>
  <si>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</si>
  <si>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</si>
  <si>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</si>
  <si>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</si>
  <si>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</si>
  <si>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</si>
  <si>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</si>
  <si>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</si>
  <si>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</si>
  <si>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</si>
  <si>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</si>
  <si>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</si>
  <si>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</si>
  <si>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</si>
  <si>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</si>
  <si>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</si>
  <si>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</si>
  <si>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</si>
  <si>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</si>
  <si>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</si>
  <si>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</si>
  <si>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</si>
  <si>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</si>
  <si>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</si>
  <si>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</si>
  <si>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</si>
  <si>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</si>
  <si>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</si>
  <si>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</si>
  <si>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</si>
  <si>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</si>
  <si>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</si>
  <si>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</si>
  <si>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</si>
  <si>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</si>
  <si>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</si>
  <si>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</si>
  <si>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</si>
  <si>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</si>
  <si>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</si>
  <si>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</si>
  <si>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</si>
  <si>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</si>
  <si>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</si>
  <si>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</si>
  <si>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</si>
  <si>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</si>
  <si>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</si>
  <si>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</si>
  <si>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</si>
  <si>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</si>
  <si>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</si>
  <si>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</si>
  <si>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</si>
  <si>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</si>
  <si>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</si>
  <si>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</si>
  <si>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</si>
  <si>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</si>
  <si>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</si>
  <si>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</si>
  <si>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</si>
  <si>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</si>
  <si>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</si>
  <si>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</si>
  <si>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</si>
  <si>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</si>
  <si>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</si>
  <si>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</si>
  <si>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</si>
  <si>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</si>
  <si>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</si>
  <si>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</si>
  <si>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</si>
  <si>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</si>
  <si>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</si>
  <si>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</si>
  <si>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</si>
  <si>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</si>
  <si>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</si>
  <si>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</si>
  <si>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</si>
  <si>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</si>
  <si>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</si>
  <si>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</si>
  <si>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</si>
  <si>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</si>
  <si>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</si>
  <si>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</si>
  <si>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</si>
  <si>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</si>
  <si>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</si>
  <si>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</si>
  <si>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</si>
  <si>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</si>
  <si>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</si>
  <si>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</si>
  <si>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</si>
  <si>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</si>
  <si>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</si>
  <si>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</si>
  <si>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</si>
  <si>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</si>
  <si>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</si>
  <si>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</si>
  <si>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</si>
  <si>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</si>
  <si>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</si>
  <si>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</si>
  <si>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</si>
  <si>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</si>
  <si>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</si>
  <si>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</si>
  <si>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</si>
  <si>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</si>
  <si>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</si>
  <si>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</si>
  <si>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</si>
  <si>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</si>
  <si>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</si>
  <si>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</si>
  <si>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</si>
  <si>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</si>
  <si>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</si>
  <si>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</si>
  <si>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</si>
  <si>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</si>
  <si>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</si>
  <si>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</si>
  <si>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</si>
  <si>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</si>
  <si>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</si>
  <si>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</si>
  <si>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</si>
  <si>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</si>
  <si>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</si>
  <si>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</si>
  <si>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</si>
  <si>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</si>
  <si>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</si>
  <si>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</si>
  <si>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</si>
  <si>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</si>
  <si>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</si>
  <si>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</si>
  <si>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</si>
  <si>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</si>
  <si>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</si>
  <si>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</si>
  <si>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</si>
  <si>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</si>
  <si>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</si>
  <si>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</si>
  <si>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</si>
  <si>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</si>
  <si>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</si>
  <si>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</si>
  <si>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</si>
  <si>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</si>
  <si>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</si>
  <si>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</si>
  <si>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</si>
  <si>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</si>
  <si>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</si>
  <si>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</si>
  <si>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</si>
  <si>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</si>
  <si>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</si>
  <si>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</si>
  <si>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</si>
  <si>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</si>
  <si>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</si>
  <si>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</si>
  <si>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</si>
  <si>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</si>
  <si>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</si>
  <si>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</si>
  <si>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</si>
  <si>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</si>
  <si>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</si>
  <si>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</si>
  <si>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</si>
  <si>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</si>
  <si>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</si>
  <si>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</si>
  <si>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</si>
  <si>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</si>
  <si>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</si>
  <si>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</si>
  <si>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</si>
  <si>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</si>
  <si>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</si>
  <si>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</si>
  <si>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</si>
  <si>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</si>
  <si>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</si>
  <si>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</si>
  <si>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</si>
  <si>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</si>
  <si>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</si>
  <si>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</si>
  <si>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</si>
  <si>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</si>
  <si>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</si>
  <si>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</si>
  <si>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</si>
  <si>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</si>
  <si>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</si>
  <si>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</si>
  <si>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</si>
  <si>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</si>
  <si>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</si>
  <si>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</si>
  <si>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</si>
  <si>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</si>
  <si>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</si>
  <si>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</si>
  <si>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</si>
  <si>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</si>
  <si>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</si>
  <si>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</si>
  <si>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</si>
  <si>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</si>
  <si>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</si>
  <si>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</si>
  <si>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</si>
  <si>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</si>
  <si>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</si>
  <si>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</si>
  <si>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</si>
  <si>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</si>
  <si>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</si>
  <si>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</si>
  <si>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</si>
  <si>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</si>
  <si>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</si>
  <si>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</si>
  <si>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</si>
  <si>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</si>
  <si>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</si>
  <si>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</si>
  <si>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</si>
  <si>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</si>
  <si>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</si>
  <si>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</si>
  <si>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</si>
  <si>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</si>
  <si>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</si>
  <si>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</si>
  <si>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</si>
  <si>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</si>
  <si>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</si>
  <si>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</si>
  <si>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</si>
  <si>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</si>
  <si>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</si>
  <si>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</si>
  <si>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</si>
  <si>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</si>
  <si>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</si>
  <si>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</si>
  <si>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</si>
  <si>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</si>
  <si>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</si>
  <si>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</si>
  <si>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</si>
  <si>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</si>
  <si>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</si>
  <si>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</si>
  <si>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</si>
  <si>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</si>
  <si>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</si>
  <si>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</si>
  <si>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</si>
  <si>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</si>
  <si>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</si>
  <si>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</si>
  <si>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</si>
  <si>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</si>
  <si>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</si>
  <si>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</si>
  <si>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</si>
  <si>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</si>
  <si>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</si>
  <si>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</si>
  <si>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</si>
  <si>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</si>
  <si>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</si>
  <si>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</si>
  <si>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</si>
  <si>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</si>
  <si>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</si>
  <si>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</si>
  <si>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</si>
  <si>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</si>
  <si>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</si>
  <si>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</si>
  <si>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</si>
  <si>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</si>
  <si>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</si>
  <si>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</si>
  <si>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</si>
  <si>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</si>
  <si>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</si>
  <si>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</si>
  <si>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</si>
  <si>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</si>
  <si>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</si>
  <si>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</si>
  <si>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</si>
  <si>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</si>
  <si>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</si>
  <si>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</si>
  <si>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</si>
  <si>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</si>
  <si>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</si>
  <si>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</si>
  <si>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</si>
  <si>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</si>
  <si>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</si>
  <si>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</si>
  <si>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</si>
  <si>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</si>
  <si>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</si>
  <si>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</si>
  <si>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</si>
  <si>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</si>
  <si>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</si>
  <si>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</si>
  <si>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</si>
  <si>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</si>
  <si>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</si>
  <si>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</si>
  <si>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</si>
  <si>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</si>
  <si>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</si>
  <si>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</si>
  <si>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</si>
  <si>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</si>
  <si>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</si>
  <si>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</si>
  <si>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</si>
  <si>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</si>
  <si>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</si>
  <si>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</si>
  <si>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</si>
  <si>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</si>
  <si>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</si>
  <si>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</si>
  <si>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</si>
  <si>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</si>
  <si>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</si>
  <si>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</si>
  <si>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</si>
  <si>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</si>
  <si>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</si>
  <si>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</si>
  <si>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</si>
  <si>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</si>
  <si>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</si>
  <si>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</si>
  <si>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</si>
  <si>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</si>
  <si>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</si>
  <si>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</si>
  <si>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</si>
  <si>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</si>
  <si>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</si>
  <si>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</si>
  <si>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</si>
  <si>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</si>
  <si>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</si>
  <si>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</si>
  <si>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</si>
  <si>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</si>
  <si>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</si>
  <si>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</si>
  <si>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</si>
  <si>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</si>
  <si>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</si>
  <si>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</si>
  <si>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</si>
  <si>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</si>
  <si>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</si>
  <si>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</si>
  <si>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</si>
  <si>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</si>
  <si>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</si>
  <si>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</si>
  <si>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</si>
  <si>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</si>
  <si>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</si>
  <si>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</si>
  <si>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</si>
  <si>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</si>
  <si>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</si>
  <si>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</si>
  <si>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</si>
  <si>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</si>
  <si>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</si>
  <si>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</si>
  <si>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</si>
  <si>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</si>
  <si>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</si>
  <si>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</si>
  <si>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</si>
  <si>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</si>
  <si>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</si>
  <si>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</si>
  <si>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</si>
  <si>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</si>
  <si>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</si>
  <si>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</si>
  <si>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</si>
  <si>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</si>
  <si>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</si>
  <si>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</si>
  <si>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</si>
  <si>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</si>
  <si>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</si>
  <si>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</si>
  <si>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</si>
  <si>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</si>
  <si>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</si>
  <si>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</si>
  <si>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</si>
  <si>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</si>
  <si>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</si>
  <si>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</si>
  <si>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</si>
  <si>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</si>
  <si>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</si>
  <si>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</si>
  <si>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</si>
  <si>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</si>
  <si>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</si>
  <si>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</si>
  <si>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</si>
  <si>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</si>
  <si>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</si>
  <si>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</si>
  <si>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</si>
  <si>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</si>
  <si>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</si>
  <si>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</si>
  <si>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</si>
  <si>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</si>
  <si>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</si>
  <si>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</si>
  <si>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</si>
  <si>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</si>
  <si>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</si>
  <si>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</si>
  <si>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</si>
  <si>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</si>
  <si>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</si>
  <si>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</si>
  <si>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</si>
  <si>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</si>
  <si>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</si>
  <si>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</si>
  <si>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</si>
  <si>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</si>
  <si>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</si>
  <si>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</si>
  <si>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</si>
  <si>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</si>
  <si>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</si>
  <si>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</si>
  <si>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</si>
  <si>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</si>
  <si>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</si>
  <si>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</si>
  <si>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</si>
  <si>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</si>
  <si>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</si>
  <si>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</si>
  <si>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</si>
  <si>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</si>
  <si>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</si>
  <si>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</si>
  <si>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</si>
  <si>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</si>
  <si>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</si>
  <si>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</si>
  <si>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</si>
  <si>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</si>
  <si>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</si>
  <si>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</si>
  <si>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</si>
  <si>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</si>
  <si>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</si>
  <si>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</si>
  <si>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</si>
  <si>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</si>
  <si>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</si>
  <si>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</si>
  <si>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</si>
  <si>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</si>
  <si>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</si>
  <si>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</si>
  <si>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</si>
  <si>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</si>
  <si>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</si>
  <si>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</si>
  <si>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</si>
  <si>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</si>
  <si>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</si>
  <si>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</si>
  <si>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</si>
  <si>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</si>
  <si>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</si>
  <si>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</si>
  <si>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</si>
  <si>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</si>
  <si>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</si>
  <si>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</si>
  <si>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</si>
  <si>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</si>
  <si>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</si>
  <si>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</si>
  <si>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</si>
  <si>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</si>
  <si>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</si>
  <si>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</si>
  <si>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</si>
  <si>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</si>
  <si>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</si>
  <si>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</si>
  <si>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</si>
  <si>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</si>
  <si>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</si>
  <si>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</si>
  <si>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</si>
  <si>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</si>
  <si>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</si>
  <si>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</si>
  <si>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</si>
  <si>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</si>
  <si>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</si>
  <si>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</si>
  <si>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</si>
  <si>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</si>
  <si>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</si>
  <si>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</si>
  <si>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</si>
  <si>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</si>
  <si>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</si>
  <si>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</si>
  <si>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</si>
  <si>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</si>
  <si>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</si>
  <si>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</si>
  <si>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</si>
  <si>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</si>
  <si>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</si>
  <si>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</si>
  <si>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</si>
  <si>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</si>
  <si>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</si>
  <si>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</si>
  <si>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</si>
  <si>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</si>
  <si>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</si>
  <si>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</si>
  <si>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</si>
  <si>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</si>
  <si>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</si>
  <si>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</si>
  <si>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</si>
  <si>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</si>
  <si>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</si>
  <si>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</si>
  <si>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</si>
  <si>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</si>
  <si>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</si>
  <si>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</si>
  <si>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</si>
  <si>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</si>
  <si>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</si>
  <si>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</si>
  <si>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</si>
  <si>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</si>
  <si>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</si>
  <si>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</si>
  <si>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</si>
  <si>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</si>
  <si>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</si>
  <si>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</si>
  <si>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</si>
  <si>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</si>
  <si>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</si>
  <si>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</si>
  <si>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</si>
  <si>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</si>
  <si>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</si>
  <si>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</si>
  <si>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</si>
  <si>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</si>
  <si>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</si>
  <si>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</si>
  <si>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</si>
  <si>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</si>
  <si>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</si>
  <si>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</si>
  <si>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</si>
  <si>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</si>
  <si>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</si>
  <si>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</si>
  <si>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</si>
  <si>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</si>
  <si>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</si>
  <si>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</si>
  <si>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</si>
  <si>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</si>
  <si>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</si>
  <si>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</si>
  <si>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</si>
  <si>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</si>
  <si>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</si>
  <si>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</si>
  <si>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</si>
  <si>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</si>
  <si>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</si>
  <si>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</si>
  <si>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</si>
  <si>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</si>
  <si>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</si>
  <si>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</si>
  <si>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</si>
  <si>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</si>
  <si>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</si>
  <si>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</si>
  <si>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</si>
  <si>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</si>
  <si>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</si>
  <si>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</si>
  <si>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</si>
  <si>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</si>
  <si>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</si>
  <si>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</si>
  <si>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</si>
  <si>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</si>
  <si>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</si>
  <si>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</si>
  <si>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</si>
  <si>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</si>
  <si>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</si>
  <si>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</si>
  <si>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</si>
  <si>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</si>
  <si>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</si>
  <si>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</si>
  <si>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</si>
  <si>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</si>
  <si>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</si>
  <si>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</si>
  <si>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</si>
  <si>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</si>
  <si>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</si>
  <si>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</si>
  <si>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</si>
  <si>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</si>
  <si>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</si>
  <si>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</si>
  <si>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</si>
  <si>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</si>
  <si>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</si>
  <si>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</si>
  <si>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</si>
  <si>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</si>
  <si>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</si>
  <si>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</si>
  <si>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</si>
  <si>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</si>
  <si>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</si>
  <si>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</si>
  <si>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</si>
  <si>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</si>
  <si>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</si>
  <si>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</si>
  <si>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</si>
  <si>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</si>
  <si>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</si>
  <si>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</si>
  <si>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</si>
  <si>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</si>
  <si>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</si>
  <si>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</si>
  <si>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</si>
  <si>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</si>
  <si>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</si>
  <si>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</si>
  <si>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</si>
  <si>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</si>
  <si>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</si>
  <si>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</si>
  <si>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</si>
  <si>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</si>
  <si>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</si>
  <si>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</si>
  <si>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</si>
  <si>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</si>
  <si>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</si>
  <si>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</si>
  <si>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</si>
  <si>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</si>
  <si>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</si>
  <si>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</si>
  <si>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</si>
  <si>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</si>
  <si>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</si>
  <si>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</si>
  <si>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</si>
  <si>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</si>
  <si>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</si>
  <si>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</si>
  <si>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</si>
  <si>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</si>
  <si>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</si>
  <si>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</si>
  <si>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</si>
  <si>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</si>
  <si>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</si>
  <si>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</si>
  <si>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</si>
  <si>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</si>
  <si>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</si>
  <si>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</si>
  <si>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</si>
  <si>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</si>
  <si>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</si>
  <si>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</si>
  <si>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</si>
  <si>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</si>
  <si>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</si>
  <si>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</si>
  <si>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</si>
  <si>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</si>
  <si>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</si>
  <si>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</si>
  <si>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</si>
  <si>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</si>
  <si>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</si>
  <si>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</si>
  <si>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</si>
  <si>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</si>
  <si>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</si>
  <si>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</si>
  <si>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</si>
  <si>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</si>
  <si>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</si>
  <si>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</si>
  <si>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</si>
  <si>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</si>
  <si>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</si>
  <si>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</si>
  <si>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</si>
  <si>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</si>
  <si>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</si>
  <si>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</si>
  <si>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</si>
  <si>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</si>
  <si>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</si>
  <si>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</si>
  <si>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</si>
  <si>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</si>
  <si>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</si>
  <si>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</si>
  <si>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</si>
  <si>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</si>
  <si>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</si>
  <si>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</si>
  <si>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</si>
  <si>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</si>
  <si>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</si>
  <si>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</si>
  <si>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</si>
  <si>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</si>
  <si>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</si>
  <si>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</si>
  <si>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</si>
  <si>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</si>
  <si>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</si>
  <si>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</si>
  <si>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</si>
  <si>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</si>
  <si>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</si>
  <si>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</si>
  <si>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</si>
  <si>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</si>
  <si>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</si>
  <si>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</si>
  <si>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</si>
  <si>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</si>
  <si>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</si>
  <si>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</si>
  <si>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</si>
  <si>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</si>
  <si>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</si>
  <si>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</si>
  <si>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</si>
  <si>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</si>
  <si>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</si>
  <si>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</si>
  <si>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</si>
  <si>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</si>
  <si>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</si>
  <si>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</si>
  <si>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</si>
  <si>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</si>
  <si>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</si>
  <si>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</si>
  <si>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</si>
  <si>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</si>
  <si>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</si>
  <si>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</si>
  <si>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</si>
  <si>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</si>
  <si>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</si>
  <si>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</si>
  <si>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</si>
  <si>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</si>
  <si>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</si>
  <si>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</si>
  <si>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</si>
  <si>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</si>
  <si>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</si>
  <si>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</si>
  <si>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</si>
  <si>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</si>
  <si>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</si>
  <si>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</si>
  <si>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</si>
  <si>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</si>
  <si>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</si>
  <si>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</si>
  <si>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</si>
  <si>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</si>
  <si>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</si>
  <si>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</si>
  <si>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</si>
  <si>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</si>
  <si>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</si>
  <si>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</si>
  <si>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</si>
  <si>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</si>
  <si>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</si>
  <si>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</si>
  <si>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</si>
  <si>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</si>
  <si>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</si>
  <si>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</si>
  <si>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</si>
  <si>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</si>
  <si>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</si>
  <si>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</si>
  <si>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</si>
  <si>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</si>
  <si>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</si>
  <si>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</si>
  <si>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</si>
  <si>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</si>
  <si>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</si>
  <si>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</si>
  <si>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</si>
  <si>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</si>
  <si>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</si>
  <si>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</si>
  <si>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</si>
  <si>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</si>
  <si>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</si>
  <si>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</si>
  <si>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</si>
  <si>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</si>
  <si>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</si>
  <si>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</si>
  <si>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</si>
  <si>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</si>
  <si>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</si>
  <si>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</si>
  <si>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</si>
  <si>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</si>
  <si>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</si>
  <si>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</si>
  <si>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</si>
  <si>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</si>
  <si>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</si>
  <si>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</si>
  <si>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</si>
  <si>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</si>
  <si>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</si>
  <si>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</si>
  <si>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</si>
  <si>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</si>
  <si>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</si>
  <si>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</si>
  <si>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</si>
  <si>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</si>
  <si>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</si>
  <si>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</si>
  <si>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</si>
  <si>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</si>
  <si>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</si>
  <si>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</si>
  <si>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</si>
  <si>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</si>
  <si>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</si>
  <si>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</si>
  <si>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</si>
  <si>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</si>
  <si>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</si>
  <si>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</si>
  <si>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</si>
  <si>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</si>
  <si>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</si>
  <si>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</si>
  <si>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</si>
  <si>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</si>
  <si>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</si>
  <si>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</si>
  <si>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</si>
  <si>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</si>
  <si>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</si>
  <si>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</si>
  <si>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</si>
  <si>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</si>
  <si>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</si>
  <si>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</si>
  <si>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</si>
  <si>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</si>
  <si>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</si>
  <si>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</si>
  <si>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</si>
  <si>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</si>
  <si>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</si>
  <si>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</si>
  <si>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</si>
  <si>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</si>
  <si>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</si>
  <si>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</si>
  <si>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</si>
  <si>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</si>
  <si>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</si>
  <si>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</si>
  <si>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</si>
  <si>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</si>
  <si>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</si>
  <si>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</si>
  <si>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</si>
  <si>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</si>
  <si>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</si>
  <si>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</si>
  <si>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</si>
  <si>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</si>
  <si>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</si>
  <si>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</si>
  <si>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</si>
  <si>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</si>
  <si>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</si>
  <si>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</si>
  <si>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</si>
  <si>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</si>
  <si>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</si>
  <si>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</si>
  <si>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</si>
  <si>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</si>
  <si>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</si>
  <si>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</si>
  <si>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</si>
  <si>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</si>
  <si>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</si>
  <si>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</si>
  <si>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</si>
  <si>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</si>
  <si>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</si>
  <si>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</si>
  <si>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</si>
  <si>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</si>
  <si>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</si>
  <si>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</si>
  <si>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</si>
  <si>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</si>
  <si>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</si>
  <si>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</si>
  <si>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</si>
  <si>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</si>
  <si>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</si>
  <si>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</si>
  <si>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</si>
  <si>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</si>
  <si>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</si>
  <si>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</si>
  <si>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</si>
  <si>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</si>
  <si>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</si>
  <si>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</si>
  <si>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</si>
  <si>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</si>
  <si>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</si>
  <si>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</si>
  <si>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</si>
  <si>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</si>
  <si>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</si>
  <si>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</si>
  <si>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</si>
  <si>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</si>
  <si>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</si>
  <si>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</si>
  <si>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</si>
  <si>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</si>
  <si>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</si>
  <si>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</si>
  <si>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</si>
  <si>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</si>
  <si>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</si>
  <si>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</si>
  <si>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</si>
  <si>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</si>
  <si>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</si>
  <si>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</si>
  <si>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</si>
  <si>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</si>
  <si>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</si>
  <si>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</si>
  <si>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</si>
  <si>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</si>
  <si>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</si>
  <si>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</si>
  <si>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</si>
  <si>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</si>
  <si>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</si>
  <si>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</si>
  <si>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</si>
  <si>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</si>
  <si>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</si>
  <si>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</si>
  <si>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</si>
  <si>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</si>
  <si>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</si>
  <si>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</si>
  <si>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</si>
  <si>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</si>
  <si>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</si>
  <si>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</si>
  <si>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</si>
  <si>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</si>
  <si>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</si>
  <si>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</si>
  <si>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</si>
  <si>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</si>
  <si>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</si>
  <si>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</si>
  <si>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</si>
  <si>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</si>
  <si>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</si>
  <si>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</si>
  <si>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</si>
  <si>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</si>
  <si>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</si>
  <si>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</si>
  <si>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</si>
  <si>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</si>
  <si>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</si>
  <si>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</si>
  <si>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</si>
  <si>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</si>
  <si>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</si>
  <si>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</si>
  <si>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</si>
  <si>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</si>
  <si>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</si>
  <si>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</si>
  <si>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</si>
  <si>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</si>
  <si>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</si>
  <si>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</si>
  <si>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</si>
  <si>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</si>
  <si>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</si>
  <si>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</si>
  <si>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</si>
  <si>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</si>
  <si>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</si>
  <si>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</si>
  <si>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</si>
  <si>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</si>
  <si>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</si>
  <si>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</si>
  <si>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</si>
  <si>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</si>
  <si>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</si>
  <si>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</si>
  <si>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</si>
  <si>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</si>
  <si>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</si>
  <si>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</si>
  <si>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</si>
  <si>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</si>
  <si>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</si>
  <si>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</si>
  <si>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</si>
  <si>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</si>
  <si>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</si>
  <si>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</si>
  <si>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</si>
  <si>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</si>
  <si>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</si>
  <si>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</si>
  <si>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</si>
  <si>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</si>
  <si>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</si>
  <si>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</si>
  <si>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</si>
  <si>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</si>
  <si>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</si>
  <si>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</si>
  <si>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</si>
  <si>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</si>
  <si>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</si>
  <si>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</si>
  <si>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</si>
  <si>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</si>
  <si>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</si>
  <si>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</si>
  <si>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</si>
  <si>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</si>
  <si>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</si>
  <si>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</si>
  <si>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</si>
  <si>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</si>
  <si>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</si>
  <si>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</si>
  <si>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</si>
  <si>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</si>
  <si>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</si>
  <si>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</si>
  <si>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</si>
  <si>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</si>
  <si>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</si>
  <si>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</si>
  <si>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</si>
  <si>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</si>
  <si>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</si>
  <si>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</si>
  <si>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</si>
  <si>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</si>
  <si>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</si>
  <si>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</si>
  <si>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</si>
  <si>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</si>
  <si>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</si>
  <si>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</si>
  <si>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</si>
  <si>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</si>
  <si>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</si>
  <si>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</si>
  <si>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</si>
  <si>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</si>
  <si>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</si>
  <si>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</si>
  <si>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</si>
  <si>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</si>
  <si>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</si>
  <si>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</si>
  <si>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</si>
  <si>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</si>
  <si>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</si>
  <si>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</si>
  <si>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</si>
  <si>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</si>
  <si>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</si>
  <si>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</si>
  <si>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</si>
  <si>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</si>
  <si>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</si>
  <si>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</si>
  <si>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</si>
  <si>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</si>
  <si>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</si>
  <si>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</si>
  <si>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</si>
  <si>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</si>
  <si>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</si>
  <si>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</si>
  <si>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</si>
  <si>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</si>
  <si>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</si>
  <si>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</si>
  <si>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</si>
  <si>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</si>
  <si>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</si>
  <si>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</si>
  <si>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</si>
  <si>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</si>
  <si>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</si>
  <si>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</si>
  <si>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</si>
  <si>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</si>
  <si>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</si>
  <si>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</si>
  <si>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</si>
  <si>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</si>
  <si>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</si>
  <si>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</si>
  <si>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</si>
  <si>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</si>
  <si>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</si>
  <si>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</si>
  <si>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</si>
  <si>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</si>
  <si>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</si>
  <si>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</si>
  <si>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</si>
  <si>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</si>
  <si>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</si>
  <si>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</si>
  <si>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</si>
  <si>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</si>
  <si>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</si>
  <si>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</si>
  <si>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</si>
  <si>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</si>
  <si>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</si>
  <si>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</si>
  <si>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</si>
  <si>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</si>
  <si>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</si>
  <si>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</si>
  <si>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</si>
  <si>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</si>
  <si>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</si>
  <si>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</si>
  <si>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</si>
  <si>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</si>
  <si>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</si>
  <si>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</si>
  <si>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</si>
  <si>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</si>
  <si>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</si>
  <si>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</si>
  <si>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</si>
  <si>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</si>
  <si>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</si>
  <si>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</si>
  <si>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</si>
  <si>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</si>
  <si>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</si>
  <si>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</si>
  <si>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</si>
  <si>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</si>
  <si>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</si>
  <si>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</si>
  <si>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</si>
  <si>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</si>
  <si>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</si>
  <si>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</si>
  <si>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</si>
  <si>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</si>
  <si>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</si>
  <si>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</si>
  <si>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</si>
  <si>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</si>
  <si>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</si>
  <si>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</si>
  <si>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</si>
  <si>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</si>
  <si>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</si>
  <si>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</si>
  <si>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</si>
  <si>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</si>
  <si>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</si>
  <si>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</si>
  <si>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</si>
  <si>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</si>
  <si>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</si>
  <si>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</si>
  <si>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</si>
  <si>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</si>
  <si>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</si>
  <si>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</si>
  <si>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</si>
  <si>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</si>
  <si>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</si>
  <si>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</si>
  <si>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</si>
  <si>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</si>
  <si>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</si>
  <si>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</si>
  <si>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</si>
  <si>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</si>
  <si>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</si>
  <si>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</si>
  <si>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</si>
  <si>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</si>
  <si>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</si>
  <si>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</si>
  <si>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</si>
  <si>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</si>
  <si>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</si>
  <si>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</si>
  <si>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</si>
  <si>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</si>
  <si>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</si>
  <si>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</si>
  <si>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</si>
  <si>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</si>
  <si>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</si>
  <si>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</si>
  <si>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</si>
  <si>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</si>
  <si>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</si>
  <si>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</si>
  <si>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</si>
  <si>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</si>
  <si>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</si>
  <si>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</si>
  <si>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</si>
  <si>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</si>
  <si>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</si>
  <si>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</si>
  <si>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</si>
  <si>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</si>
  <si>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</si>
  <si>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</si>
  <si>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</si>
  <si>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</si>
  <si>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</si>
  <si>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</si>
  <si>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</si>
  <si>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</si>
  <si>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</si>
  <si>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</si>
  <si>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</si>
  <si>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</si>
  <si>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</si>
  <si>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</si>
  <si>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</si>
  <si>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</si>
  <si>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</si>
  <si>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</si>
  <si>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</si>
  <si>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</si>
  <si>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</si>
  <si>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</si>
  <si>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</si>
  <si>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</si>
  <si>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</si>
  <si>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</si>
  <si>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</si>
  <si>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</si>
  <si>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</si>
  <si>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</si>
  <si>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</si>
  <si>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</si>
  <si>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</si>
  <si>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</si>
  <si>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</si>
  <si>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</si>
  <si>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</si>
  <si>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</si>
  <si>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</si>
  <si>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</si>
  <si>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</si>
  <si>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</si>
  <si>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</si>
  <si>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</si>
  <si>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</si>
  <si>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</si>
  <si>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</si>
  <si>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</si>
  <si>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</si>
  <si>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</si>
  <si>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</si>
  <si>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</si>
  <si>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</si>
  <si>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</si>
  <si>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</si>
  <si>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</si>
  <si>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</si>
  <si>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</si>
  <si>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</si>
  <si>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</si>
  <si>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</si>
  <si>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</si>
  <si>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</si>
  <si>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</si>
  <si>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</si>
  <si>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</si>
  <si>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</si>
  <si>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</si>
  <si>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</si>
  <si>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</si>
  <si>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</si>
  <si>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</si>
  <si>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</si>
  <si>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</si>
  <si>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</si>
  <si>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</si>
  <si>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</si>
  <si>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</si>
  <si>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</si>
  <si>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</si>
  <si>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</si>
  <si>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</si>
  <si>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</si>
  <si>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</si>
  <si>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</si>
  <si>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</si>
  <si>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</si>
  <si>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</si>
  <si>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</si>
  <si>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</si>
  <si>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</si>
  <si>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</si>
  <si>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</si>
  <si>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</si>
  <si>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</si>
  <si>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</si>
  <si>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</si>
  <si>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</si>
  <si>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</si>
  <si>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</si>
  <si>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</si>
  <si>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</si>
  <si>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</si>
  <si>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</si>
  <si>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</si>
  <si>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</si>
  <si>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</si>
  <si>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</si>
  <si>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</si>
  <si>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</si>
  <si>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</si>
  <si>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</si>
  <si>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</si>
  <si>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</si>
  <si>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</si>
  <si>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</si>
  <si>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</si>
  <si>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</si>
  <si>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</si>
  <si>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</si>
  <si>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</si>
  <si>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</si>
  <si>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</si>
  <si>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</si>
  <si>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</si>
  <si>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</si>
  <si>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</si>
  <si>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</si>
  <si>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</si>
  <si>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</si>
  <si>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</si>
  <si>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</si>
  <si>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</si>
  <si>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</si>
  <si>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</si>
  <si>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</si>
  <si>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</si>
  <si>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</si>
  <si>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</si>
  <si>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</si>
  <si>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</si>
  <si>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</si>
  <si>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</si>
  <si>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</si>
  <si>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</si>
  <si>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</si>
  <si>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</si>
  <si>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</si>
  <si>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</si>
  <si>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</si>
  <si>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</si>
  <si>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</si>
  <si>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</si>
  <si>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</si>
  <si>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</si>
  <si>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</si>
  <si>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</si>
  <si>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</si>
  <si>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</si>
  <si>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</si>
  <si>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</si>
  <si>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</si>
  <si>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</si>
  <si>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</si>
  <si>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</si>
  <si>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</si>
  <si>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</si>
  <si>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</si>
  <si>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</si>
  <si>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</si>
  <si>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</si>
  <si>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</si>
  <si>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</si>
  <si>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</si>
  <si>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</si>
  <si>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</si>
  <si>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</si>
  <si>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</si>
  <si>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</si>
  <si>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</si>
  <si>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</si>
  <si>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</si>
  <si>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</si>
  <si>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</si>
  <si>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</si>
  <si>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</si>
  <si>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</si>
  <si>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</si>
  <si>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</si>
  <si>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</si>
  <si>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</si>
  <si>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</si>
  <si>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</si>
  <si>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</si>
  <si>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</si>
  <si>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</si>
  <si>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</si>
  <si>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</si>
  <si>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</si>
  <si>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</si>
  <si>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</si>
  <si>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</si>
  <si>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</si>
  <si>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</si>
  <si>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</si>
  <si>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</si>
  <si>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</si>
  <si>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</si>
  <si>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</si>
  <si>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</si>
  <si>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</si>
  <si>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</si>
  <si>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</si>
  <si>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</si>
  <si>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</si>
  <si>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</si>
  <si>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</si>
  <si>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</si>
  <si>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</si>
  <si>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</si>
  <si>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</si>
  <si>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</si>
  <si>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</si>
  <si>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</si>
  <si>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</si>
  <si>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</si>
  <si>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</si>
  <si>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</si>
  <si>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</si>
  <si>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</si>
  <si>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</si>
  <si>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</si>
  <si>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</si>
  <si>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</si>
  <si>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</si>
  <si>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</si>
  <si>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</si>
  <si>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</si>
  <si>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</si>
  <si>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</si>
  <si>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</si>
  <si>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</si>
  <si>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</si>
  <si>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</si>
  <si>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</si>
  <si>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</si>
  <si>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</si>
  <si>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</si>
  <si>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</si>
  <si>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</si>
  <si>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</si>
  <si>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</si>
  <si>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</si>
  <si>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</si>
  <si>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</si>
  <si>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</si>
  <si>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</si>
  <si>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</si>
  <si>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</si>
  <si>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</si>
  <si>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</si>
  <si>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</si>
  <si>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</si>
  <si>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</si>
  <si>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</si>
  <si>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</si>
  <si>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</si>
  <si>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</si>
  <si>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</si>
  <si>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</si>
  <si>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</si>
  <si>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</si>
  <si>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</si>
  <si>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</si>
  <si>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</si>
  <si>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</si>
  <si>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</si>
  <si>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</si>
  <si>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</si>
  <si>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</si>
  <si>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</si>
  <si>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</si>
  <si>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</si>
  <si>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</si>
  <si>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</si>
  <si>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</si>
  <si>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</si>
  <si>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</si>
  <si>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</si>
  <si>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</si>
  <si>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</si>
  <si>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</si>
  <si>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</si>
  <si>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</si>
  <si>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</si>
  <si>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</si>
  <si>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</si>
  <si>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</si>
  <si>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</si>
  <si>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</si>
  <si>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</si>
  <si>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</si>
  <si>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</si>
  <si>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</si>
  <si>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</si>
  <si>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</si>
  <si>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</si>
  <si>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</si>
  <si>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</si>
  <si>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</si>
  <si>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</si>
  <si>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</si>
  <si>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</si>
  <si>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</si>
  <si>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</si>
  <si>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</si>
  <si>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</si>
  <si>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</si>
  <si>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</si>
  <si>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</si>
  <si>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</si>
  <si>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</si>
  <si>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</si>
  <si>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</si>
  <si>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</si>
  <si>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</si>
  <si>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</si>
  <si>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</si>
  <si>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</si>
  <si>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</si>
  <si>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</si>
  <si>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</si>
  <si>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</si>
  <si>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</si>
  <si>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</si>
  <si>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</si>
  <si>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</si>
  <si>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</si>
  <si>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</si>
  <si>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</si>
  <si>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</si>
  <si>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</si>
  <si>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</si>
  <si>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</si>
  <si>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</si>
  <si>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</si>
  <si>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</si>
  <si>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</si>
  <si>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</si>
  <si>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</si>
  <si>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</si>
  <si>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</si>
  <si>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</si>
  <si>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</si>
  <si>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</si>
  <si>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</si>
  <si>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</si>
  <si>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</si>
  <si>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</si>
  <si>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</si>
  <si>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</si>
  <si>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</si>
  <si>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</si>
  <si>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</si>
  <si>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</si>
  <si>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</si>
  <si>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</si>
  <si>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</si>
  <si>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</si>
  <si>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</si>
  <si>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</si>
  <si>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</si>
  <si>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</si>
  <si>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</si>
  <si>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</si>
  <si>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</si>
  <si>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</si>
  <si>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</si>
  <si>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</si>
  <si>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</si>
  <si>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</si>
  <si>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</si>
  <si>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</si>
  <si>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</si>
  <si>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</si>
  <si>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</si>
  <si>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</si>
  <si>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</si>
  <si>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</si>
  <si>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</si>
  <si>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</si>
  <si>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</si>
  <si>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</si>
  <si>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</si>
  <si>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</si>
  <si>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</si>
  <si>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</si>
  <si>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</si>
  <si>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</si>
  <si>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</si>
  <si>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</si>
  <si>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</si>
  <si>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</si>
  <si>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</si>
  <si>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</si>
  <si>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</si>
  <si>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</si>
  <si>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</si>
  <si>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</si>
  <si>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</si>
  <si>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</si>
  <si>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</si>
  <si>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</si>
  <si>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</si>
  <si>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</si>
  <si>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</si>
  <si>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</si>
  <si>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</si>
  <si>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</si>
  <si>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</si>
  <si>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</si>
  <si>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</si>
  <si>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</si>
  <si>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</si>
  <si>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</si>
  <si>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</si>
  <si>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</si>
  <si>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</si>
  <si>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</si>
  <si>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</si>
  <si>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</si>
  <si>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</si>
  <si>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</si>
  <si>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</si>
  <si>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</si>
  <si>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</si>
  <si>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</si>
  <si>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</si>
  <si>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</si>
  <si>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</si>
  <si>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</si>
  <si>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</si>
  <si>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</si>
  <si>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</si>
  <si>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</si>
  <si>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</si>
  <si>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</si>
  <si>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</si>
  <si>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</si>
  <si>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</si>
  <si>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</si>
  <si>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</si>
  <si>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</si>
  <si>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</si>
  <si>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</si>
  <si>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</si>
  <si>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</si>
  <si>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</si>
  <si>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</si>
  <si>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</si>
  <si>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</si>
  <si>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</si>
  <si>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</si>
  <si>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</si>
  <si>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</si>
  <si>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</si>
  <si>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</si>
  <si>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</si>
  <si>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</si>
  <si>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</si>
  <si>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</si>
  <si>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</si>
  <si>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</si>
  <si>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</si>
  <si>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</si>
  <si>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</si>
  <si>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</si>
  <si>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</si>
  <si>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</si>
  <si>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</si>
  <si>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</si>
  <si>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</si>
  <si>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</si>
  <si>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</si>
  <si>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</si>
  <si>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</si>
  <si>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</si>
  <si>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</si>
  <si>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</si>
  <si>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</si>
  <si>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</si>
  <si>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</si>
  <si>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</si>
  <si>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</si>
  <si>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</si>
  <si>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</si>
  <si>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</si>
  <si>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</si>
  <si>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</si>
  <si>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</si>
  <si>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</si>
  <si>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</si>
  <si>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</si>
  <si>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</si>
  <si>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</si>
  <si>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</si>
  <si>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</si>
  <si>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</si>
  <si>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</si>
  <si>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</si>
  <si>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</si>
  <si>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</si>
  <si>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</si>
  <si>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</si>
  <si>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</si>
  <si>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</si>
  <si>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</si>
  <si>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</si>
  <si>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</si>
  <si>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</si>
  <si>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</si>
  <si>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</si>
  <si>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</si>
  <si>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</si>
  <si>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</si>
  <si>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</si>
  <si>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</si>
  <si>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</si>
  <si>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</si>
  <si>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</si>
  <si>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</si>
  <si>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</si>
  <si>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</si>
  <si>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</si>
  <si>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</si>
  <si>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</si>
  <si>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</si>
  <si>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</si>
  <si>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</si>
  <si>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</si>
  <si>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</si>
  <si>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</si>
  <si>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</si>
  <si>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</si>
  <si>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</si>
  <si>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</si>
  <si>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</si>
  <si>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</si>
  <si>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</si>
  <si>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</si>
  <si>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</si>
  <si>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</si>
  <si>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</si>
  <si>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</si>
  <si>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</si>
  <si>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</si>
  <si>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</si>
  <si>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</si>
  <si>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</si>
  <si>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</si>
  <si>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</si>
  <si>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</si>
  <si>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</si>
  <si>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</si>
  <si>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</si>
  <si>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</si>
  <si>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</si>
  <si>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</si>
  <si>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</si>
  <si>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</si>
  <si>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</si>
  <si>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</si>
  <si>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</si>
  <si>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</si>
  <si>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</si>
  <si>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</si>
  <si>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</si>
  <si>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</si>
  <si>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</si>
  <si>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</si>
  <si>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</si>
  <si>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</si>
  <si>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</si>
  <si>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</si>
  <si>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</si>
  <si>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</si>
  <si>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</si>
  <si>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</si>
  <si>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</si>
  <si>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</si>
  <si>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</si>
  <si>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</si>
  <si>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</si>
  <si>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</si>
  <si>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</si>
  <si>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</si>
  <si>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</si>
  <si>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</si>
  <si>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</si>
  <si>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</si>
  <si>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</si>
  <si>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</si>
  <si>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</si>
  <si>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</si>
  <si>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</si>
  <si>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</si>
  <si>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</si>
  <si>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</si>
  <si>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</si>
  <si>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</si>
  <si>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</si>
  <si>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</si>
  <si>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</si>
  <si>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</si>
  <si>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</si>
  <si>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</si>
  <si>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</si>
  <si>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</si>
  <si>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</si>
  <si>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</si>
  <si>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</si>
  <si>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</si>
  <si>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</si>
  <si>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</si>
  <si>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</si>
  <si>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</si>
  <si>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</si>
  <si>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</si>
  <si>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</si>
  <si>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</si>
  <si>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</si>
  <si>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</si>
  <si>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</si>
  <si>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</si>
  <si>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</si>
  <si>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</si>
  <si>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</si>
  <si>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</si>
  <si>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</si>
  <si>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</si>
  <si>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</si>
  <si>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</si>
  <si>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</si>
  <si>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</si>
  <si>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</si>
  <si>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</si>
  <si>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</si>
  <si>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</si>
  <si>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</si>
  <si>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</si>
  <si>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</si>
  <si>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</si>
  <si>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</si>
  <si>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</si>
  <si>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</si>
  <si>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</si>
  <si>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</si>
  <si>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</si>
  <si>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</si>
  <si>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</si>
  <si>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</si>
  <si>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</si>
  <si>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</si>
  <si>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</si>
  <si>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</si>
  <si>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</si>
  <si>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</si>
  <si>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</si>
  <si>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</si>
  <si>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</si>
  <si>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</si>
  <si>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</si>
  <si>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</si>
  <si>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</si>
  <si>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</si>
  <si>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</si>
  <si>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</si>
  <si>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</si>
  <si>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</si>
  <si>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</si>
  <si>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</si>
  <si>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</si>
  <si>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</si>
  <si>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</si>
  <si>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</si>
  <si>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</si>
  <si>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</si>
  <si>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</si>
  <si>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</si>
  <si>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</si>
  <si>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</si>
  <si>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</si>
  <si>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</si>
  <si>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</si>
  <si>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</si>
  <si>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</si>
  <si>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</si>
  <si>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</si>
  <si>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</si>
  <si>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</si>
  <si>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</si>
  <si>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</si>
  <si>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</si>
  <si>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</si>
  <si>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</si>
  <si>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</si>
  <si>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</si>
  <si>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</si>
  <si>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</si>
  <si>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</si>
  <si>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</si>
  <si>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</si>
  <si>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</si>
  <si>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</si>
  <si>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</si>
  <si>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</si>
  <si>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</si>
  <si>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</si>
  <si>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</si>
  <si>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</si>
  <si>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</si>
  <si>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</si>
  <si>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</si>
  <si>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</si>
  <si>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</si>
  <si>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</si>
  <si>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</si>
  <si>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</si>
  <si>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</si>
  <si>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</si>
  <si>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</si>
  <si>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</si>
  <si>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</si>
  <si>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</si>
  <si>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</si>
  <si>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</si>
  <si>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</si>
  <si>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</si>
  <si>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</si>
  <si>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</si>
  <si>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</si>
  <si>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</si>
  <si>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</si>
  <si>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</si>
  <si>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</si>
  <si>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</si>
  <si>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</si>
  <si>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</si>
  <si>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</si>
  <si>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</si>
  <si>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</si>
  <si>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</si>
  <si>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</si>
  <si>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</si>
  <si>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</si>
  <si>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</si>
  <si>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</si>
  <si>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</si>
  <si>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</si>
  <si>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</si>
  <si>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</si>
  <si>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</si>
  <si>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</si>
  <si>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</si>
  <si>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</si>
  <si>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</si>
  <si>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</si>
  <si>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</si>
  <si>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</si>
  <si>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</si>
  <si>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</si>
  <si>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</si>
  <si>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</si>
  <si>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</si>
  <si>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</si>
  <si>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</si>
  <si>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</si>
  <si>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</si>
  <si>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</si>
  <si>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</si>
  <si>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</si>
  <si>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</si>
  <si>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</si>
  <si>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</si>
  <si>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</si>
  <si>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</si>
  <si>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</si>
  <si>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</si>
  <si>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</si>
  <si>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</si>
  <si>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</si>
  <si>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</si>
  <si>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</si>
  <si>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</si>
  <si>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</si>
  <si>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</si>
  <si>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</si>
  <si>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</si>
  <si>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</si>
  <si>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</si>
  <si>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</si>
  <si>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</si>
  <si>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</si>
  <si>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</si>
  <si>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</si>
  <si>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</si>
  <si>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</si>
  <si>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</si>
  <si>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</si>
  <si>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</si>
  <si>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</si>
  <si>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</si>
  <si>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</si>
  <si>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</si>
  <si>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</si>
  <si>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</si>
  <si>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</si>
  <si>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</si>
  <si>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</si>
  <si>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</si>
  <si>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</si>
  <si>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</si>
  <si>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</si>
  <si>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</si>
  <si>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</si>
  <si>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</si>
  <si>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</si>
  <si>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</si>
  <si>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</si>
  <si>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</si>
  <si>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</si>
  <si>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</si>
  <si>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</si>
  <si>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</si>
  <si>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</si>
  <si>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</si>
  <si>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</si>
  <si>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</si>
  <si>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</si>
  <si>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</si>
  <si>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</si>
  <si>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</si>
  <si>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</si>
  <si>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</si>
  <si>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</si>
  <si>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</si>
  <si>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</si>
  <si>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</si>
  <si>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</si>
  <si>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</si>
  <si>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</si>
  <si>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</si>
  <si>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</si>
  <si>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</si>
  <si>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</si>
  <si>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</si>
  <si>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</si>
  <si>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</si>
  <si>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</si>
  <si>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</si>
  <si>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</si>
  <si>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</si>
  <si>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</si>
  <si>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</si>
  <si>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</si>
  <si>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</si>
  <si>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</si>
  <si>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</si>
  <si>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</si>
  <si>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</si>
  <si>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</si>
  <si>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</si>
  <si>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</si>
  <si>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</si>
  <si>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</si>
  <si>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</si>
  <si>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</si>
  <si>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</si>
  <si>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</si>
  <si>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</si>
  <si>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</si>
  <si>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</si>
  <si>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</si>
  <si>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</si>
  <si>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</si>
  <si>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</si>
  <si>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</si>
  <si>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</si>
  <si>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</si>
  <si>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</si>
  <si>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</si>
  <si>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</si>
  <si>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</si>
  <si>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</si>
  <si>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</si>
  <si>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</si>
  <si>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</si>
  <si>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</si>
  <si>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</si>
  <si>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</si>
  <si>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</si>
  <si>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</si>
  <si>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</si>
  <si>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</si>
  <si>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</si>
  <si>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</si>
  <si>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</si>
  <si>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</si>
  <si>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</si>
  <si>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</si>
  <si>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</si>
  <si>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</si>
  <si>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</si>
  <si>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</si>
  <si>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</si>
  <si>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</si>
  <si>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</si>
  <si>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</si>
  <si>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</si>
  <si>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</si>
  <si>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</si>
  <si>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</si>
  <si>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</si>
  <si>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</si>
  <si>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</si>
  <si>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</si>
  <si>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</si>
  <si>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</si>
  <si>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</si>
  <si>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</si>
  <si>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</si>
  <si>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</si>
  <si>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</si>
  <si>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</si>
  <si>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</si>
  <si>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</si>
  <si>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</si>
  <si>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</si>
  <si>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</si>
  <si>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</si>
  <si>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</si>
  <si>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</si>
  <si>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</si>
  <si>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</si>
  <si>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</si>
  <si>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</si>
  <si>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</si>
  <si>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</si>
  <si>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</si>
  <si>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</si>
  <si>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</si>
  <si>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</si>
  <si>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</si>
  <si>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</si>
  <si>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</si>
  <si>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</si>
  <si>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</si>
  <si>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</si>
  <si>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</si>
  <si>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</si>
  <si>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</si>
  <si>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</si>
  <si>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</si>
  <si>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</si>
  <si>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</si>
  <si>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</si>
  <si>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</si>
  <si>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</si>
  <si>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</si>
  <si>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</si>
  <si>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</si>
  <si>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</si>
  <si>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</si>
  <si>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</si>
  <si>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</si>
  <si>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</si>
  <si>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</si>
  <si>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</si>
  <si>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</si>
  <si>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</si>
  <si>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</si>
  <si>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</si>
  <si>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</si>
  <si>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</si>
  <si>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</si>
  <si>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</si>
  <si>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</si>
  <si>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</si>
  <si>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</si>
  <si>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</si>
  <si>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</si>
  <si>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</si>
  <si>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</si>
  <si>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</si>
  <si>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</si>
  <si>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</si>
  <si>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</si>
  <si>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</si>
  <si>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</si>
  <si>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</si>
  <si>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</si>
  <si>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</si>
  <si>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</si>
  <si>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</si>
  <si>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</si>
  <si>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</si>
  <si>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</si>
  <si>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</si>
  <si>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</si>
  <si>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</si>
  <si>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</si>
  <si>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</si>
  <si>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</si>
  <si>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</si>
  <si>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</si>
  <si>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</si>
  <si>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</si>
  <si>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</si>
  <si>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</si>
  <si>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</si>
  <si>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</si>
  <si>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</si>
  <si>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</si>
  <si>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</si>
  <si>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</si>
  <si>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</si>
  <si>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</si>
  <si>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</si>
  <si>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</si>
  <si>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</si>
  <si>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</si>
  <si>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</si>
  <si>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</si>
  <si>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</si>
  <si>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</si>
  <si>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</si>
  <si>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</si>
  <si>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</si>
  <si>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</si>
  <si>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</si>
  <si>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</si>
  <si>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</si>
  <si>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</si>
  <si>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</si>
  <si>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</si>
  <si>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</si>
  <si>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</si>
  <si>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</si>
  <si>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</si>
  <si>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</si>
  <si>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</si>
  <si>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</si>
  <si>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</si>
  <si>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</si>
  <si>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</si>
  <si>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</si>
  <si>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</si>
  <si>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</si>
  <si>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</si>
  <si>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</si>
  <si>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</si>
  <si>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</si>
  <si>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</si>
  <si>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</si>
  <si>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</si>
  <si>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</si>
  <si>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</si>
  <si>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</si>
  <si>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</si>
  <si>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</si>
  <si>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</si>
  <si>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</si>
  <si>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</si>
  <si>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</si>
  <si>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</si>
  <si>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</si>
  <si>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</si>
  <si>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</si>
  <si>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</si>
  <si>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</si>
  <si>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</si>
  <si>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</si>
  <si>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</si>
  <si>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</si>
  <si>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</si>
  <si>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</si>
  <si>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</si>
  <si>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</si>
  <si>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</si>
  <si>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</si>
  <si>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</si>
  <si>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</si>
  <si>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</si>
  <si>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</si>
  <si>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</si>
  <si>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</si>
  <si>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</si>
  <si>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</si>
  <si>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</si>
  <si>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</si>
  <si>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</si>
  <si>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</si>
  <si>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</si>
  <si>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</si>
  <si>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</si>
  <si>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</si>
  <si>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</si>
  <si>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</si>
  <si>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</si>
  <si>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</si>
  <si>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</si>
  <si>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</si>
  <si>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</si>
  <si>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</si>
  <si>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</si>
  <si>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</si>
  <si>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</si>
  <si>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</si>
  <si>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</si>
  <si>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</si>
  <si>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</si>
  <si>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</si>
  <si>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</si>
  <si>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</si>
  <si>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</si>
  <si>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</si>
  <si>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</si>
  <si>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</si>
  <si>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</si>
  <si>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</si>
  <si>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</si>
  <si>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</si>
  <si>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</si>
  <si>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</si>
  <si>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</si>
  <si>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</si>
  <si>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</si>
  <si>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</si>
  <si>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</si>
  <si>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</si>
  <si>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</si>
  <si>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</si>
  <si>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</si>
  <si>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</si>
  <si>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</si>
  <si>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</si>
  <si>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</si>
  <si>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</si>
  <si>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</si>
  <si>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</si>
  <si>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</si>
  <si>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</si>
  <si>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</si>
  <si>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</si>
  <si>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</si>
  <si>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</si>
  <si>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</si>
  <si>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</si>
  <si>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</si>
  <si>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</si>
  <si>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</si>
  <si>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</si>
  <si>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</si>
  <si>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</si>
  <si>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</si>
  <si>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</si>
  <si>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</si>
  <si>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</si>
  <si>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</si>
  <si>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</si>
  <si>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</si>
  <si>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</si>
  <si>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</si>
  <si>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</si>
  <si>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</si>
  <si>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</si>
  <si>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</si>
  <si>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</si>
  <si>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</si>
  <si>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</si>
  <si>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</si>
  <si>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</si>
  <si>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</si>
  <si>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</si>
  <si>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</si>
  <si>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</si>
  <si>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</si>
  <si>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</si>
  <si>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</si>
  <si>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</si>
  <si>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</si>
  <si>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</si>
  <si>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</si>
  <si>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</si>
  <si>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</si>
  <si>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</si>
  <si>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</si>
  <si>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</si>
  <si>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</si>
  <si>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</si>
  <si>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</si>
  <si>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</si>
  <si>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</si>
  <si>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</si>
  <si>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</si>
  <si>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</si>
  <si>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</si>
  <si>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</si>
  <si>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</si>
  <si>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</si>
  <si>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</si>
  <si>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</si>
  <si>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</si>
  <si>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</si>
  <si>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</si>
  <si>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</si>
  <si>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</si>
  <si>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</si>
  <si>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</si>
  <si>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</si>
  <si>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</si>
  <si>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</si>
  <si>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</si>
  <si>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</si>
  <si>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</si>
  <si>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</si>
  <si>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</si>
  <si>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</si>
  <si>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</si>
  <si>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</si>
  <si>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</si>
  <si>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</si>
  <si>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</si>
  <si>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</si>
  <si>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</si>
  <si>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</si>
  <si>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</si>
  <si>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</si>
  <si>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</si>
  <si>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</si>
  <si>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</si>
  <si>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</si>
  <si>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</si>
  <si>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</si>
  <si>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</si>
  <si>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</si>
  <si>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</si>
  <si>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</si>
  <si>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</si>
  <si>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</si>
  <si>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</si>
  <si>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</si>
  <si>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</si>
  <si>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</si>
  <si>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</si>
  <si>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</si>
  <si>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</si>
  <si>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</si>
  <si>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</si>
  <si>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</si>
  <si>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</si>
  <si>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</si>
  <si>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</si>
  <si>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</si>
  <si>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</si>
  <si>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</si>
  <si>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</si>
  <si>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</si>
  <si>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</si>
  <si>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</si>
  <si>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</si>
  <si>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</si>
  <si>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</si>
  <si>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</si>
  <si>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</si>
  <si>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</si>
  <si>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</si>
  <si>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</si>
  <si>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</si>
  <si>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</si>
  <si>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</si>
  <si>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</si>
  <si>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</si>
  <si>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</si>
  <si>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</si>
  <si>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</si>
  <si>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</si>
  <si>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</si>
  <si>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</si>
  <si>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</si>
  <si>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</si>
  <si>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</si>
  <si>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</si>
  <si>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</si>
  <si>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</si>
  <si>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</si>
  <si>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</si>
  <si>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</si>
  <si>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</si>
  <si>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</si>
  <si>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</si>
  <si>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</si>
  <si>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</si>
  <si>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</si>
  <si>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</si>
  <si>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</si>
  <si>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</si>
  <si>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</si>
  <si>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</si>
  <si>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</si>
  <si>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</si>
  <si>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</si>
  <si>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</si>
  <si>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</si>
  <si>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</si>
  <si>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</si>
  <si>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</si>
  <si>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</si>
  <si>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</si>
  <si>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</si>
  <si>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</si>
  <si>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</si>
  <si>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</si>
  <si>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</si>
  <si>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</si>
  <si>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</si>
  <si>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</si>
  <si>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</si>
  <si>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</si>
  <si>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</si>
  <si>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</si>
  <si>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</si>
  <si>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</si>
  <si>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</si>
  <si>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</si>
  <si>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</si>
  <si>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</si>
  <si>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</si>
  <si>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</si>
  <si>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</si>
  <si>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</si>
  <si>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</si>
  <si>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</si>
  <si>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</si>
  <si>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</si>
  <si>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</si>
  <si>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</si>
  <si>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</si>
  <si>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</si>
  <si>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</si>
  <si>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</si>
  <si>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</si>
  <si>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</si>
  <si>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</si>
  <si>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</si>
  <si>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</si>
  <si>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</si>
  <si>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</si>
  <si>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</si>
  <si>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</si>
  <si>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</si>
  <si>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</si>
  <si>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</si>
  <si>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</si>
  <si>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</si>
  <si>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</si>
  <si>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</si>
  <si>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</si>
  <si>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</si>
  <si>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</si>
  <si>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</si>
  <si>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</si>
  <si>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</si>
  <si>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</si>
  <si>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</si>
  <si>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</si>
  <si>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</si>
  <si>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</si>
  <si>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</si>
  <si>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</si>
  <si>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</si>
  <si>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</si>
  <si>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</si>
  <si>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</si>
  <si>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</si>
  <si>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</si>
  <si>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</si>
  <si>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</si>
  <si>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</si>
  <si>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</si>
  <si>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</si>
  <si>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</si>
  <si>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</si>
  <si>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</si>
  <si>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</si>
  <si>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</si>
  <si>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</si>
  <si>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</si>
  <si>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</si>
  <si>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</si>
  <si>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</si>
  <si>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</si>
  <si>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</si>
  <si>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</si>
  <si>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</si>
  <si>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</si>
  <si>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</si>
  <si>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</si>
  <si>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</si>
  <si>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</si>
  <si>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</si>
  <si>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</si>
  <si>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</si>
  <si>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</si>
  <si>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</si>
  <si>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</si>
  <si>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</si>
  <si>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</si>
  <si>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</si>
  <si>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</si>
  <si>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</si>
  <si>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</si>
  <si>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</si>
  <si>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</si>
  <si>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</si>
  <si>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</si>
  <si>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</si>
  <si>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</si>
  <si>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</si>
  <si>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</si>
  <si>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</si>
  <si>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</si>
  <si>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</si>
  <si>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</si>
  <si>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</si>
  <si>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</si>
  <si>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</si>
  <si>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</si>
  <si>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</si>
  <si>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</si>
  <si>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</si>
  <si>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</si>
  <si>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</si>
  <si>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</si>
  <si>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</si>
  <si>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</si>
  <si>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</si>
  <si>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</si>
  <si>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</si>
  <si>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</si>
  <si>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</si>
  <si>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</si>
  <si>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</si>
  <si>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</si>
  <si>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</si>
  <si>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</si>
  <si>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</si>
  <si>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</si>
  <si>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</si>
  <si>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</si>
  <si>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</si>
  <si>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</si>
  <si>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</si>
  <si>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</si>
  <si>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</si>
  <si>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</si>
  <si>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</si>
  <si>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</si>
  <si>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</si>
  <si>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</si>
  <si>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</si>
  <si>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</si>
  <si>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</si>
  <si>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</si>
  <si>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</si>
  <si>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</si>
  <si>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</si>
  <si>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</si>
  <si>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</si>
  <si>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</si>
  <si>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</si>
  <si>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</si>
  <si>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</si>
  <si>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</si>
  <si>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</si>
  <si>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</si>
  <si>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</si>
  <si>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</si>
  <si>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</si>
  <si>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</si>
  <si>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</si>
  <si>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</si>
  <si>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</si>
  <si>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</si>
  <si>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</si>
  <si>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</si>
  <si>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</si>
  <si>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</si>
  <si>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</si>
  <si>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</si>
  <si>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</si>
  <si>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</si>
  <si>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</si>
  <si>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</si>
  <si>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</si>
  <si>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</si>
  <si>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</si>
  <si>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</si>
  <si>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</si>
  <si>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</si>
  <si>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</si>
  <si>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</si>
  <si>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</si>
  <si>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</si>
  <si>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</si>
  <si>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</si>
  <si>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</si>
  <si>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</si>
  <si>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</si>
  <si>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</si>
  <si>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</si>
  <si>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</si>
  <si>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</si>
  <si>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</si>
  <si>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</si>
  <si>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</si>
  <si>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</si>
  <si>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</si>
  <si>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</si>
  <si>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</si>
  <si>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</si>
  <si>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</si>
  <si>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</si>
  <si>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</si>
  <si>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</si>
  <si>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</si>
  <si>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</si>
  <si>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</si>
  <si>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</si>
  <si>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</si>
  <si>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</si>
  <si>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</si>
  <si>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</si>
  <si>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</si>
  <si>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</si>
  <si>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</si>
  <si>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</si>
  <si>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</si>
  <si>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</si>
  <si>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</si>
  <si>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</si>
  <si>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</si>
  <si>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</si>
  <si>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</si>
  <si>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</si>
  <si>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</si>
  <si>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</si>
  <si>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</si>
  <si>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</si>
  <si>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</si>
  <si>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</si>
  <si>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</si>
  <si>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</si>
  <si>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</si>
  <si>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</si>
  <si>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</si>
  <si>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</si>
  <si>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</si>
  <si>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</si>
  <si>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</si>
  <si>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</si>
  <si>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</si>
  <si>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</si>
  <si>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</si>
  <si>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</si>
  <si>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</si>
  <si>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</si>
  <si>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</si>
  <si>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</si>
  <si>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</si>
  <si>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</si>
  <si>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</si>
  <si>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</si>
  <si>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</si>
  <si>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</si>
  <si>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</si>
  <si>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</si>
  <si>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</si>
  <si>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</si>
  <si>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</si>
  <si>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</si>
  <si>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</si>
  <si>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</si>
  <si>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</si>
  <si>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</si>
  <si>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</si>
  <si>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</si>
  <si>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</si>
  <si>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</si>
  <si>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</si>
  <si>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</si>
  <si>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</si>
  <si>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</si>
  <si>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</si>
  <si>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</si>
  <si>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</si>
  <si>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</si>
  <si>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</si>
  <si>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</si>
  <si>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</si>
  <si>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</si>
  <si>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</si>
  <si>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</si>
  <si>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</si>
  <si>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</si>
  <si>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</si>
  <si>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</si>
  <si>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</si>
  <si>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</si>
  <si>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</si>
  <si>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</si>
  <si>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</si>
  <si>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</si>
  <si>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</si>
  <si>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</si>
  <si>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</si>
  <si>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</si>
  <si>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</si>
  <si>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</si>
  <si>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</si>
  <si>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</si>
  <si>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</si>
  <si>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</si>
  <si>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</si>
  <si>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</si>
  <si>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</si>
  <si>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</si>
  <si>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</si>
  <si>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</si>
  <si>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</si>
  <si>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</si>
  <si>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</si>
  <si>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</si>
  <si>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</si>
  <si>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</si>
  <si>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</si>
  <si>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</si>
  <si>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</si>
  <si>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</si>
  <si>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</si>
  <si>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</si>
  <si>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</si>
  <si>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</si>
  <si>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</si>
  <si>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</si>
  <si>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</si>
  <si>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</si>
  <si>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</si>
  <si>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</si>
  <si>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</si>
  <si>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</si>
  <si>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</si>
  <si>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</si>
  <si>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</si>
  <si>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</si>
  <si>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</si>
  <si>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</si>
  <si>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</si>
  <si>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</si>
  <si>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</si>
  <si>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</si>
  <si>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</si>
  <si>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</si>
  <si>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</si>
  <si>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</si>
  <si>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</si>
  <si>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</si>
  <si>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</si>
  <si>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</si>
  <si>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</si>
  <si>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</si>
  <si>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</si>
  <si>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</si>
  <si>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</si>
  <si>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</si>
  <si>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</si>
  <si>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</si>
  <si>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</si>
  <si>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</si>
  <si>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</si>
  <si>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</si>
  <si>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</si>
  <si>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</si>
  <si>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</si>
  <si>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</si>
  <si>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</si>
  <si>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</si>
  <si>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</si>
  <si>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</si>
  <si>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</si>
  <si>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</si>
  <si>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</si>
  <si>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</si>
  <si>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</si>
  <si>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</si>
  <si>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</si>
  <si>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</si>
  <si>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</si>
  <si>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</si>
  <si>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</si>
  <si>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</si>
  <si>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</si>
  <si>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</si>
  <si>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</si>
  <si>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</si>
  <si>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</si>
  <si>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</si>
  <si>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</si>
  <si>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</si>
  <si>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</si>
  <si>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</si>
  <si>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</si>
  <si>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</si>
  <si>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</si>
  <si>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</si>
  <si>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</si>
  <si>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</si>
  <si>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</si>
  <si>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</si>
  <si>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</si>
  <si>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</si>
  <si>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</si>
  <si>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</si>
  <si>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</si>
  <si>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</si>
  <si>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</si>
  <si>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</si>
  <si>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</si>
  <si>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</si>
  <si>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</si>
  <si>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</si>
  <si>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</si>
  <si>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</si>
  <si>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</si>
  <si>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</si>
  <si>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</si>
  <si>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</si>
  <si>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</si>
  <si>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</si>
  <si>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</si>
  <si>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</si>
  <si>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</si>
  <si>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</si>
  <si>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</si>
  <si>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</si>
  <si>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</si>
  <si>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</si>
  <si>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</si>
  <si>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</si>
  <si>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</si>
  <si>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</si>
  <si>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</si>
  <si>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</si>
  <si>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</si>
  <si>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</si>
  <si>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</si>
  <si>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</si>
  <si>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</si>
  <si>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</si>
  <si>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</si>
  <si>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</si>
  <si>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</si>
  <si>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</si>
  <si>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</si>
  <si>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</si>
  <si>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</si>
  <si>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</si>
  <si>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</si>
  <si>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</si>
  <si>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</si>
  <si>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</si>
  <si>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</si>
  <si>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</si>
  <si>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</si>
  <si>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</si>
  <si>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</si>
  <si>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</si>
  <si>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</si>
  <si>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</si>
  <si>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</si>
  <si>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</si>
  <si>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</si>
  <si>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</si>
  <si>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</si>
  <si>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</si>
  <si>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</si>
  <si>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</si>
  <si>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</si>
  <si>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</si>
  <si>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</si>
  <si>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</si>
  <si>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</si>
  <si>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</si>
  <si>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</si>
  <si>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</si>
  <si>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</si>
  <si>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</si>
  <si>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</si>
  <si>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</si>
  <si>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</si>
  <si>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</si>
  <si>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</si>
  <si>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</si>
  <si>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</si>
  <si>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</si>
  <si>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</si>
  <si>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</si>
  <si>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</si>
  <si>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</si>
  <si>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</si>
  <si>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</si>
  <si>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</si>
  <si>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</si>
  <si>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</si>
  <si>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</si>
  <si>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</si>
  <si>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</si>
  <si>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</si>
  <si>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</si>
  <si>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</si>
  <si>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</si>
  <si>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</si>
  <si>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</si>
  <si>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</si>
  <si>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</si>
  <si>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</si>
  <si>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</si>
  <si>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</si>
  <si>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</si>
  <si>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</si>
  <si>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</si>
  <si>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</si>
  <si>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</si>
  <si>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</si>
  <si>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</si>
  <si>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</si>
  <si>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</si>
  <si>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</si>
  <si>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</si>
  <si>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</si>
  <si>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</si>
  <si>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</si>
  <si>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</si>
  <si>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</si>
  <si>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</si>
  <si>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</si>
  <si>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</si>
  <si>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</si>
  <si>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</si>
  <si>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</si>
  <si>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</si>
  <si>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</si>
  <si>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</si>
  <si>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</si>
  <si>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</si>
  <si>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</si>
  <si>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</si>
  <si>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</si>
  <si>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</si>
  <si>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</si>
  <si>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</si>
  <si>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</si>
  <si>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</si>
  <si>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</si>
  <si>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</si>
  <si>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</si>
  <si>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</si>
  <si>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</si>
  <si>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</si>
  <si>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</si>
  <si>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</si>
  <si>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</si>
  <si>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</si>
  <si>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</si>
  <si>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</si>
  <si>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</si>
  <si>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</si>
  <si>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</si>
  <si>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</si>
  <si>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</si>
  <si>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</si>
  <si>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</si>
  <si>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</si>
  <si>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</si>
  <si>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</si>
  <si>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</si>
  <si>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</si>
  <si>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</si>
  <si>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</si>
  <si>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</si>
  <si>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</si>
  <si>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</si>
  <si>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</si>
  <si>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</si>
  <si>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</si>
  <si>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</si>
  <si>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</si>
  <si>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</si>
  <si>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</si>
  <si>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</si>
  <si>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</si>
  <si>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</si>
  <si>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</si>
  <si>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</si>
  <si>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</si>
  <si>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</si>
  <si>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</si>
  <si>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</si>
  <si>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</si>
  <si>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</si>
  <si>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</si>
  <si>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</si>
  <si>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</si>
  <si>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</si>
  <si>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</si>
  <si>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</si>
  <si>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</si>
  <si>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</si>
  <si>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</si>
  <si>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</si>
  <si>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</si>
  <si>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</si>
  <si>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</si>
  <si>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</si>
  <si>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</si>
  <si>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</si>
  <si>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</si>
  <si>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</si>
  <si>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</si>
  <si>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</si>
  <si>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</si>
  <si>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</si>
  <si>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</si>
  <si>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</si>
  <si>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</si>
  <si>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</si>
  <si>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</si>
  <si>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</si>
  <si>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</si>
  <si>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</si>
  <si>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</si>
  <si>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</si>
  <si>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</si>
  <si>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</si>
  <si>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</si>
  <si>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</si>
  <si>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</si>
  <si>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</si>
  <si>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</si>
  <si>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</si>
  <si>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</si>
  <si>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</si>
  <si>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</si>
  <si>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</si>
  <si>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</si>
  <si>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</si>
  <si>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</si>
  <si>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</si>
  <si>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</si>
  <si>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</si>
  <si>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</si>
  <si>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</si>
  <si>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</si>
  <si>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</si>
  <si>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</si>
  <si>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</si>
  <si>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</si>
  <si>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</si>
  <si>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</si>
  <si>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</si>
  <si>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</si>
  <si>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</si>
  <si>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</si>
  <si>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</si>
  <si>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</si>
  <si>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</si>
  <si>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</si>
  <si>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</si>
  <si>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</si>
  <si>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</si>
  <si>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</si>
  <si>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</si>
  <si>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</si>
  <si>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</si>
  <si>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</si>
  <si>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</si>
  <si>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</si>
  <si>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</si>
  <si>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</si>
  <si>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</si>
  <si>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</si>
  <si>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</si>
  <si>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</si>
  <si>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</si>
  <si>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</si>
  <si>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</si>
  <si>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</si>
  <si>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</si>
  <si>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</si>
  <si>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</si>
  <si>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</si>
  <si>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</si>
  <si>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</si>
  <si>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</si>
  <si>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</si>
  <si>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</si>
  <si>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</si>
  <si>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</si>
  <si>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</si>
  <si>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</si>
  <si>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</si>
  <si>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</si>
  <si>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</si>
  <si>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</si>
  <si>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</si>
  <si>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</si>
  <si>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</si>
  <si>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</si>
  <si>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</si>
  <si>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</si>
  <si>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</si>
  <si>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</si>
  <si>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</si>
  <si>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</si>
  <si>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</si>
  <si>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</si>
  <si>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</si>
  <si>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</si>
  <si>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</si>
  <si>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</si>
  <si>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</si>
  <si>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</si>
  <si>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</si>
  <si>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</si>
  <si>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</si>
  <si>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</si>
  <si>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</si>
  <si>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</si>
  <si>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</si>
  <si>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</si>
  <si>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</si>
  <si>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</si>
  <si>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</si>
  <si>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</si>
  <si>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</si>
  <si>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</si>
  <si>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</si>
  <si>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</si>
  <si>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</si>
  <si>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</si>
  <si>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</si>
  <si>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</si>
  <si>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</si>
  <si>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</si>
  <si>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</si>
  <si>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</si>
  <si>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</si>
  <si>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</si>
  <si>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</si>
  <si>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</si>
  <si>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</si>
  <si>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</si>
  <si>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</si>
  <si>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</si>
  <si>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</si>
  <si>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</si>
  <si>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</si>
  <si>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</si>
  <si>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</si>
  <si>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</si>
  <si>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</si>
  <si>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</si>
  <si>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</si>
  <si>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</si>
  <si>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</si>
  <si>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</si>
  <si>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</si>
  <si>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</si>
  <si>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</si>
  <si>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</si>
  <si>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</si>
  <si>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</si>
  <si>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</si>
  <si>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</si>
  <si>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</si>
  <si>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</si>
  <si>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</si>
  <si>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</si>
  <si>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</si>
  <si>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</si>
  <si>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</si>
  <si>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</si>
  <si>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</si>
  <si>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</si>
  <si>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</si>
  <si>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</si>
  <si>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</si>
  <si>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</si>
  <si>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</si>
  <si>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</si>
  <si>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</si>
  <si>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</si>
  <si>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</si>
  <si>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</si>
  <si>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</si>
  <si>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</si>
  <si>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</si>
  <si>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</si>
  <si>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</si>
  <si>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</si>
  <si>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</si>
  <si>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</si>
  <si>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</si>
  <si>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</si>
  <si>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</si>
  <si>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</si>
  <si>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</si>
  <si>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</si>
  <si>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</si>
  <si>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</si>
  <si>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</si>
  <si>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</si>
  <si>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</si>
  <si>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</si>
  <si>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</si>
  <si>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</si>
  <si>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</si>
  <si>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</si>
  <si>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</si>
  <si>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</si>
  <si>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</si>
  <si>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</si>
  <si>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</si>
  <si>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</si>
  <si>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</si>
  <si>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</si>
  <si>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</si>
  <si>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</si>
  <si>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</si>
  <si>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</si>
  <si>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</si>
  <si>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</si>
  <si>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</si>
  <si>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</si>
  <si>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</si>
  <si>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</si>
  <si>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</si>
  <si>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</si>
  <si>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</si>
  <si>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</si>
  <si>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</si>
  <si>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</si>
  <si>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</si>
  <si>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</si>
  <si>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</si>
  <si>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</si>
  <si>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</si>
  <si>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</si>
  <si>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</si>
  <si>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</si>
  <si>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</si>
  <si>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</si>
  <si>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</si>
  <si>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</si>
  <si>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</si>
  <si>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</si>
  <si>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</si>
  <si>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</si>
  <si>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</si>
  <si>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</si>
  <si>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</si>
  <si>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</si>
  <si>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</si>
  <si>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</si>
  <si>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</si>
  <si>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</si>
  <si>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</si>
  <si>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</si>
  <si>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</si>
  <si>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</si>
  <si>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</si>
  <si>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</si>
  <si>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</si>
  <si>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</si>
  <si>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</si>
  <si>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</si>
  <si>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</si>
  <si>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</si>
  <si>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</si>
  <si>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</si>
  <si>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</si>
  <si>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</si>
  <si>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</si>
  <si>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</si>
  <si>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</si>
  <si>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</si>
  <si>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</si>
  <si>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</si>
  <si>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</si>
  <si>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</si>
  <si>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</si>
  <si>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</si>
  <si>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</si>
  <si>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</si>
  <si>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</si>
  <si>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</si>
  <si>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</si>
  <si>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</si>
  <si>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</si>
  <si>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</si>
  <si>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</si>
  <si>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</si>
  <si>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</si>
  <si>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</si>
  <si>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</si>
  <si>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</si>
  <si>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</si>
  <si>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</si>
  <si>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</si>
  <si>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</si>
  <si>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</si>
  <si>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</si>
  <si>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</si>
  <si>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</si>
  <si>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</si>
  <si>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</si>
  <si>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</si>
  <si>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</si>
  <si>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</si>
  <si>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</si>
  <si>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</si>
  <si>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</si>
  <si>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</si>
  <si>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</si>
  <si>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</si>
  <si>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</si>
  <si>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</si>
  <si>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</si>
  <si>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</si>
  <si>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</si>
  <si>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</si>
  <si>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</si>
  <si>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</si>
  <si>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</si>
  <si>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</si>
  <si>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</si>
  <si>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</si>
  <si>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</si>
  <si>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</si>
  <si>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</si>
  <si>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</si>
  <si>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</si>
  <si>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</si>
  <si>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</si>
  <si>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</si>
  <si>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</si>
  <si>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</si>
  <si>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</si>
  <si>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</si>
  <si>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</si>
  <si>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</si>
  <si>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</si>
  <si>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</si>
  <si>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</si>
  <si>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</si>
  <si>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</si>
  <si>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</si>
  <si>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</si>
  <si>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</si>
  <si>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</si>
  <si>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</si>
  <si>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</si>
  <si>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</si>
  <si>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</si>
  <si>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</si>
  <si>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</si>
  <si>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</si>
  <si>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</si>
  <si>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</si>
  <si>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</si>
  <si>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</si>
  <si>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</si>
  <si>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</si>
  <si>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</si>
  <si>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</si>
  <si>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</si>
  <si>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</si>
  <si>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</si>
  <si>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</si>
  <si>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</si>
  <si>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</si>
  <si>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</si>
  <si>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</si>
  <si>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</si>
  <si>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</si>
  <si>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</si>
  <si>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</si>
  <si>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</si>
  <si>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</si>
  <si>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</si>
  <si>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</si>
  <si>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</si>
  <si>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</si>
  <si>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</si>
  <si>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</si>
  <si>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</si>
  <si>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</si>
  <si>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</si>
  <si>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</si>
  <si>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</si>
  <si>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</si>
  <si>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</si>
  <si>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</si>
  <si>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</si>
  <si>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</si>
  <si>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</si>
  <si>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</si>
  <si>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</si>
  <si>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</si>
  <si>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</si>
  <si>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</si>
  <si>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</si>
  <si>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</si>
  <si>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</si>
  <si>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</si>
  <si>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</si>
  <si>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</si>
  <si>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</si>
  <si>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</si>
  <si>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</si>
  <si>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</si>
  <si>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</si>
  <si>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</si>
  <si>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</si>
  <si>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</si>
  <si>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</si>
  <si>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</si>
  <si>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</si>
  <si>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</si>
  <si>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</si>
  <si>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</si>
  <si>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</si>
  <si>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</si>
  <si>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</si>
  <si>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</si>
  <si>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</si>
  <si>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</si>
  <si>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</si>
  <si>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</si>
  <si>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</si>
  <si>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</si>
  <si>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</si>
  <si>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</si>
  <si>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</si>
  <si>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</si>
  <si>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</si>
  <si>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</si>
  <si>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</si>
  <si>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</si>
  <si>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</si>
  <si>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</si>
  <si>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</si>
  <si>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</si>
  <si>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</si>
  <si>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</si>
  <si>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</si>
  <si>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</si>
  <si>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</si>
  <si>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</si>
  <si>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</si>
  <si>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</si>
  <si>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</si>
  <si>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</si>
  <si>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</si>
  <si>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</si>
  <si>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</si>
  <si>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</si>
  <si>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</si>
  <si>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</si>
  <si>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</si>
  <si>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</si>
  <si>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</si>
  <si>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</si>
  <si>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</si>
  <si>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</si>
  <si>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</si>
  <si>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</si>
  <si>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</si>
  <si>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</si>
  <si>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</si>
  <si>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</si>
  <si>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</si>
  <si>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</si>
  <si>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</si>
  <si>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</si>
  <si>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</si>
  <si>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</si>
  <si>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</si>
  <si>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</si>
  <si>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</si>
  <si>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</si>
  <si>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</si>
  <si>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</si>
  <si>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</si>
  <si>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</si>
  <si>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</si>
  <si>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</si>
  <si>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</si>
  <si>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</si>
  <si>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</si>
  <si>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</si>
  <si>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</si>
  <si>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</si>
  <si>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</si>
  <si>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</si>
  <si>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</si>
  <si>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</si>
  <si>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</si>
  <si>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</si>
  <si>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</si>
  <si>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</si>
  <si>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</si>
  <si>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</si>
  <si>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</si>
  <si>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</si>
  <si>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</si>
  <si>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</si>
  <si>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</si>
  <si>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</si>
  <si>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</si>
  <si>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</si>
  <si>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</si>
  <si>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</si>
  <si>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</si>
  <si>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</si>
  <si>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</si>
  <si>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</si>
  <si>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</si>
  <si>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</si>
  <si>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</si>
  <si>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</si>
  <si>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</si>
  <si>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</si>
  <si>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</si>
  <si>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</si>
  <si>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</si>
  <si>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</si>
  <si>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</si>
  <si>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</si>
  <si>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</si>
  <si>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</si>
  <si>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</si>
  <si>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</si>
  <si>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</si>
  <si>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</si>
  <si>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</si>
  <si>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</si>
  <si>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</si>
  <si>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</si>
  <si>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</si>
  <si>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</si>
  <si>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</si>
  <si>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</si>
  <si>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</si>
  <si>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</si>
  <si>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</si>
  <si>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</si>
  <si>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</si>
  <si>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</si>
  <si>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</si>
  <si>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</si>
  <si>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</si>
  <si>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</si>
  <si>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</si>
  <si>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</si>
  <si>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</si>
  <si>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</si>
  <si>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</si>
  <si>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</si>
  <si>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</si>
  <si>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</si>
  <si>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</si>
  <si>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</si>
  <si>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</si>
  <si>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</si>
  <si>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</si>
  <si>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</si>
  <si>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</si>
  <si>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</si>
  <si>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</si>
  <si>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</si>
  <si>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</si>
  <si>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</si>
  <si>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</si>
  <si>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</si>
  <si>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</si>
  <si>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</si>
  <si>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</si>
  <si>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</si>
  <si>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</si>
  <si>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</si>
  <si>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</si>
  <si>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</si>
  <si>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</si>
  <si>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</si>
  <si>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</si>
  <si>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</si>
  <si>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</si>
  <si>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</si>
  <si>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</si>
  <si>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</si>
  <si>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</si>
  <si>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</si>
  <si>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</si>
  <si>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</si>
  <si>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</si>
  <si>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</si>
  <si>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</si>
  <si>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</si>
  <si>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</si>
  <si>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</si>
  <si>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</si>
  <si>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</si>
  <si>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</si>
  <si>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</si>
  <si>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</si>
  <si>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</si>
  <si>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</si>
  <si>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</si>
  <si>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</si>
  <si>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</si>
  <si>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</si>
  <si>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</si>
  <si>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</si>
  <si>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</si>
  <si>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</si>
  <si>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</si>
  <si>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</si>
  <si>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</si>
  <si>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</si>
  <si>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</si>
  <si>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</si>
  <si>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</si>
  <si>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</si>
  <si>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</si>
  <si>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</si>
  <si>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</si>
  <si>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</si>
  <si>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</si>
  <si>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</si>
  <si>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</si>
  <si>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</si>
  <si>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</si>
  <si>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</si>
  <si>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</si>
  <si>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</si>
  <si>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</si>
  <si>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</si>
  <si>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</si>
  <si>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</si>
  <si>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</si>
  <si>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</si>
  <si>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</si>
  <si>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</si>
  <si>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</si>
  <si>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</si>
  <si>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</si>
  <si>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</si>
  <si>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</si>
  <si>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</si>
  <si>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</si>
  <si>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</si>
  <si>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</si>
  <si>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</si>
  <si>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</si>
  <si>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</si>
  <si>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</si>
  <si>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</si>
  <si>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</si>
  <si>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</si>
  <si>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</si>
  <si>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</si>
  <si>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</si>
  <si>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</si>
  <si>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</si>
  <si>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</si>
  <si>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</si>
  <si>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</si>
  <si>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</si>
  <si>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</si>
  <si>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</si>
  <si>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</si>
  <si>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</si>
  <si>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</si>
  <si>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</si>
  <si>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</si>
  <si>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</si>
  <si>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</si>
  <si>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</si>
  <si>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</si>
  <si>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</si>
  <si>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</si>
  <si>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</si>
  <si>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</si>
  <si>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</si>
  <si>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</si>
  <si>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</si>
  <si>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</si>
  <si>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</si>
  <si>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</si>
  <si>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</si>
  <si>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</si>
  <si>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</si>
  <si>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</si>
  <si>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</si>
  <si>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</si>
  <si>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</si>
  <si>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</si>
  <si>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</si>
  <si>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</si>
  <si>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</si>
  <si>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</si>
  <si>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</si>
  <si>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</si>
  <si>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</si>
  <si>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</si>
  <si>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</si>
  <si>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</si>
  <si>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</si>
  <si>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</si>
  <si>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</si>
  <si>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</si>
  <si>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</si>
  <si>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</si>
  <si>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</si>
  <si>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</si>
  <si>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</si>
  <si>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</si>
  <si>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</si>
  <si>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</si>
  <si>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</si>
  <si>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</si>
  <si>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</si>
  <si>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</si>
  <si>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</si>
  <si>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</si>
  <si>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</si>
  <si>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</si>
  <si>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</si>
  <si>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</si>
  <si>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</si>
  <si>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</si>
  <si>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</si>
  <si>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</si>
  <si>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</si>
  <si>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</si>
  <si>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</si>
  <si>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</si>
  <si>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</si>
  <si>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</si>
  <si>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</si>
  <si>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</si>
  <si>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</si>
  <si>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</si>
  <si>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</si>
  <si>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</si>
  <si>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</si>
  <si>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</si>
  <si>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</si>
  <si>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</si>
  <si>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</si>
  <si>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</si>
  <si>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</si>
  <si>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</si>
  <si>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</si>
  <si>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</si>
  <si>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</si>
  <si>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</si>
  <si>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</si>
  <si>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</si>
  <si>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</si>
  <si>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</si>
  <si>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</si>
  <si>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</si>
  <si>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</si>
  <si>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</si>
  <si>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</si>
  <si>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</si>
  <si>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</si>
  <si>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</si>
  <si>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</si>
  <si>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</si>
  <si>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</si>
  <si>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</si>
  <si>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</si>
  <si>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</si>
  <si>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</si>
  <si>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</si>
  <si>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</si>
  <si>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</si>
  <si>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</si>
  <si>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</si>
  <si>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</si>
  <si>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</si>
  <si>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</si>
  <si>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</si>
  <si>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</si>
  <si>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</si>
  <si>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</si>
  <si>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</si>
  <si>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</si>
  <si>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</si>
  <si>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</si>
  <si>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</si>
  <si>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</si>
  <si>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</si>
  <si>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</si>
  <si>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</si>
  <si>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</si>
  <si>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</si>
  <si>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</si>
  <si>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</si>
  <si>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</si>
  <si>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</si>
  <si>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</si>
  <si>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</si>
  <si>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</si>
  <si>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</si>
  <si>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</si>
  <si>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</si>
  <si>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</si>
  <si>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</si>
  <si>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</si>
  <si>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</si>
  <si>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</si>
  <si>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</si>
  <si>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</si>
  <si>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</si>
  <si>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</si>
  <si>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</si>
  <si>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</si>
  <si>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</si>
  <si>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</si>
  <si>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</si>
  <si>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</si>
  <si>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</si>
  <si>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</si>
  <si>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</si>
  <si>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</si>
  <si>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</si>
  <si>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</si>
  <si>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</si>
  <si>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</si>
  <si>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</si>
  <si>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</si>
  <si>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</si>
  <si>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</si>
  <si>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</si>
  <si>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</si>
  <si>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</si>
  <si>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</si>
  <si>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</si>
  <si>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</si>
  <si>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</si>
  <si>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</si>
  <si>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</si>
  <si>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</si>
  <si>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</si>
  <si>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</si>
  <si>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</si>
  <si>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</si>
  <si>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</si>
  <si>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</si>
  <si>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</si>
  <si>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</si>
  <si>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</si>
  <si>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</si>
  <si>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</si>
  <si>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</si>
  <si>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</si>
  <si>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</si>
  <si>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</si>
  <si>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</si>
  <si>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</si>
  <si>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</si>
  <si>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</si>
  <si>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</si>
  <si>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</si>
  <si>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</si>
  <si>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</si>
  <si>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</si>
  <si>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</si>
  <si>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</si>
  <si>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</si>
  <si>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</si>
  <si>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</si>
  <si>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</si>
  <si>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</si>
  <si>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</si>
  <si>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</si>
  <si>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</si>
  <si>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</si>
  <si>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</si>
  <si>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</si>
  <si>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</si>
  <si>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</si>
  <si>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</si>
  <si>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</si>
  <si>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</si>
  <si>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</si>
  <si>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</si>
  <si>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</si>
  <si>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</si>
  <si>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</si>
  <si>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</si>
  <si>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</si>
  <si>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</si>
  <si>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</si>
  <si>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</si>
  <si>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</si>
  <si>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</si>
  <si>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</si>
  <si>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</si>
  <si>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</si>
  <si>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</si>
  <si>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</si>
  <si>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</si>
  <si>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</si>
  <si>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</si>
  <si>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</si>
  <si>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</si>
  <si>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</si>
  <si>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</si>
  <si>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</si>
  <si>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</si>
  <si>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</si>
  <si>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</si>
  <si>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</si>
  <si>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</si>
  <si>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</si>
  <si>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</si>
  <si>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</si>
  <si>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</si>
  <si>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</si>
  <si>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</si>
  <si>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</si>
  <si>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</si>
  <si>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</si>
  <si>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</si>
  <si>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</si>
  <si>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</si>
  <si>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</si>
  <si>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</si>
  <si>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</si>
  <si>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</si>
  <si>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</si>
  <si>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</si>
  <si>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</si>
  <si>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</si>
  <si>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</si>
  <si>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</si>
  <si>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</si>
  <si>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</si>
  <si>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</si>
  <si>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</si>
  <si>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</si>
  <si>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</si>
  <si>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</si>
  <si>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</si>
  <si>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</si>
  <si>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</si>
  <si>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</si>
  <si>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</si>
  <si>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</si>
  <si>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</si>
  <si>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</si>
  <si>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</si>
  <si>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</si>
  <si>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</si>
  <si>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</si>
  <si>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</si>
  <si>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</si>
  <si>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</si>
  <si>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</si>
  <si>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</si>
  <si>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</si>
  <si>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</si>
  <si>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</si>
  <si>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</si>
  <si>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</si>
  <si>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</si>
  <si>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</si>
  <si>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</si>
  <si>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</si>
  <si>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</si>
  <si>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</si>
  <si>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</si>
  <si>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</si>
  <si>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</si>
  <si>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</si>
  <si>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</si>
  <si>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</si>
  <si>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</si>
  <si>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</si>
  <si>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</si>
  <si>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</si>
  <si>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</si>
  <si>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</si>
  <si>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</si>
  <si>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</si>
  <si>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</si>
  <si>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</si>
  <si>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</si>
  <si>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</si>
  <si>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</si>
  <si>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</si>
  <si>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</si>
  <si>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</si>
  <si>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</si>
  <si>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</si>
  <si>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</si>
  <si>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</si>
  <si>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</si>
  <si>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</si>
  <si>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</si>
  <si>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</si>
  <si>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</si>
  <si>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</si>
  <si>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</si>
  <si>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</si>
  <si>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</si>
  <si>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</si>
  <si>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</si>
  <si>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</si>
  <si>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</si>
  <si>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</si>
  <si>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</si>
  <si>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</si>
  <si>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</si>
  <si>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</si>
  <si>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</si>
  <si>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</si>
  <si>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</si>
  <si>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</si>
  <si>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</si>
  <si>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</si>
  <si>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</si>
  <si>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</si>
  <si>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</si>
  <si>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</si>
  <si>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</si>
  <si>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</si>
  <si>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</si>
  <si>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</si>
  <si>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</si>
  <si>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</si>
  <si>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</si>
  <si>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</si>
  <si>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</si>
  <si>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</si>
  <si>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</si>
  <si>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</si>
  <si>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</si>
  <si>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</si>
  <si>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</si>
  <si>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</si>
  <si>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</si>
  <si>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</si>
  <si>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</si>
  <si>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</si>
  <si>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</si>
  <si>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</si>
  <si>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</si>
  <si>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</si>
  <si>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</si>
  <si>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</si>
  <si>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</si>
  <si>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</si>
  <si>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</si>
  <si>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</si>
  <si>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</si>
  <si>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</si>
  <si>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</si>
  <si>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</si>
  <si>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</si>
  <si>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</si>
  <si>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</si>
  <si>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</si>
  <si>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</si>
  <si>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</si>
  <si>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</si>
  <si>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</si>
  <si>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</si>
  <si>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</si>
  <si>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</si>
  <si>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</si>
  <si>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</si>
  <si>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</si>
  <si>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</si>
  <si>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</si>
  <si>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</si>
  <si>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</si>
  <si>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</si>
  <si>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</si>
  <si>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</si>
  <si>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</si>
  <si>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</si>
  <si>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</si>
  <si>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</si>
  <si>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</si>
  <si>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</si>
  <si>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</si>
  <si>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</si>
  <si>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</si>
  <si>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</si>
  <si>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</si>
  <si>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</si>
  <si>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</si>
  <si>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</si>
  <si>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</si>
  <si>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</si>
  <si>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</si>
  <si>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</si>
  <si>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</si>
  <si>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</si>
  <si>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</si>
  <si>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</si>
  <si>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</si>
  <si>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</si>
  <si>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</si>
  <si>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</si>
  <si>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</si>
  <si>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</si>
  <si>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</si>
  <si>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</si>
  <si>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</si>
  <si>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</si>
  <si>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</si>
  <si>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</si>
  <si>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</si>
  <si>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</si>
  <si>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</si>
  <si>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</si>
  <si>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</si>
  <si>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</si>
  <si>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</si>
  <si>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</si>
  <si>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</si>
  <si>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</si>
  <si>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</si>
  <si>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</si>
  <si>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</si>
  <si>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</si>
  <si>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</si>
  <si>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</si>
  <si>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</si>
  <si>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</si>
  <si>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</si>
  <si>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</si>
  <si>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</si>
  <si>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</si>
  <si>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</si>
  <si>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</si>
  <si>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</si>
  <si>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</si>
  <si>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</si>
  <si>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</si>
  <si>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</si>
  <si>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</si>
  <si>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</si>
  <si>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</si>
  <si>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</si>
  <si>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</si>
  <si>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</si>
  <si>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</si>
  <si>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</si>
  <si>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</si>
  <si>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</si>
  <si>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</si>
  <si>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</si>
  <si>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</si>
  <si>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</si>
  <si>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</si>
  <si>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</si>
  <si>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</si>
  <si>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</si>
  <si>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</si>
  <si>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</si>
  <si>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</si>
  <si>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</si>
  <si>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</si>
  <si>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</si>
  <si>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</si>
  <si>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</si>
  <si>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</si>
  <si>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</si>
  <si>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</si>
  <si>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</si>
  <si>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</si>
  <si>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</si>
  <si>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</si>
  <si>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</si>
  <si>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</si>
  <si>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</si>
  <si>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</si>
  <si>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</si>
  <si>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</si>
  <si>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</si>
  <si>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</si>
  <si>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</si>
  <si>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</si>
  <si>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</si>
  <si>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</si>
  <si>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</si>
  <si>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</si>
  <si>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</si>
  <si>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</si>
  <si>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</si>
  <si>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</si>
  <si>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</si>
  <si>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</si>
  <si>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</si>
  <si>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</si>
  <si>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</si>
  <si>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</si>
  <si>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</si>
  <si>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</si>
  <si>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</si>
  <si>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</si>
  <si>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</si>
  <si>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</si>
  <si>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</si>
  <si>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</si>
  <si>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</si>
  <si>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</si>
  <si>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</si>
  <si>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</si>
  <si>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</si>
  <si>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</si>
  <si>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</si>
  <si>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</si>
  <si>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</si>
  <si>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</si>
  <si>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</si>
  <si>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</si>
  <si>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</si>
  <si>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</si>
  <si>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</si>
  <si>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</si>
  <si>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</si>
  <si>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</si>
  <si>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</si>
  <si>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</si>
  <si>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</si>
  <si>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</si>
  <si>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</si>
  <si>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</si>
  <si>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</si>
  <si>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</si>
  <si>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</si>
  <si>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</si>
  <si>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</si>
  <si>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</si>
  <si>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</si>
  <si>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</si>
  <si>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</si>
  <si>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</si>
  <si>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</si>
  <si>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</si>
  <si>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</si>
  <si>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</si>
  <si>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</si>
  <si>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</si>
  <si>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</si>
  <si>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</si>
  <si>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</si>
  <si>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</si>
  <si>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</si>
  <si>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</si>
  <si>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</si>
  <si>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</si>
  <si>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</si>
  <si>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</si>
  <si>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</si>
  <si>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</si>
  <si>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</si>
  <si>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</si>
  <si>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</si>
  <si>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</si>
  <si>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</si>
  <si>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</si>
  <si>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</si>
  <si>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</si>
  <si>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</si>
  <si>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</si>
  <si>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</si>
  <si>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</si>
  <si>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</si>
  <si>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</si>
  <si>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</si>
  <si>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</si>
  <si>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</si>
  <si>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</si>
  <si>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</si>
  <si>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</si>
  <si>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</si>
  <si>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</si>
  <si>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</si>
  <si>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</si>
  <si>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</si>
  <si>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</si>
  <si>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</si>
  <si>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</si>
  <si>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</si>
  <si>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</si>
  <si>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</si>
  <si>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</si>
  <si>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</si>
  <si>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</si>
  <si>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</si>
  <si>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</si>
  <si>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</si>
  <si>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</si>
  <si>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</si>
  <si>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</si>
  <si>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</si>
  <si>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</si>
  <si>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</si>
  <si>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</si>
  <si>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</si>
  <si>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</si>
  <si>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</si>
  <si>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</si>
  <si>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</si>
  <si>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</si>
  <si>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</si>
  <si>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</si>
  <si>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</si>
  <si>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</si>
  <si>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</si>
  <si>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</si>
  <si>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</si>
  <si>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</si>
  <si>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</si>
  <si>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</si>
  <si>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</si>
  <si>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</si>
  <si>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</si>
  <si>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</si>
  <si>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</si>
  <si>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</si>
  <si>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</si>
  <si>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</si>
  <si>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</si>
  <si>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</si>
  <si>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</si>
  <si>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</si>
  <si>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</si>
  <si>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</si>
  <si>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</si>
  <si>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</si>
  <si>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</si>
  <si>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</si>
  <si>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</si>
  <si>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</si>
  <si>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</si>
  <si>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</si>
  <si>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</si>
  <si>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</si>
  <si>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</si>
  <si>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</si>
  <si>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</si>
  <si>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</si>
  <si>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</si>
  <si>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</si>
  <si>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</si>
  <si>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</si>
  <si>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</si>
  <si>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</si>
  <si>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</si>
  <si>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</si>
  <si>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</si>
  <si>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</si>
  <si>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</si>
  <si>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</si>
  <si>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</si>
  <si>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</si>
  <si>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</si>
  <si>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</si>
  <si>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</si>
  <si>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</si>
  <si>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</si>
  <si>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</si>
  <si>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</si>
  <si>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</si>
  <si>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</si>
  <si>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</si>
  <si>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</si>
  <si>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</si>
  <si>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</si>
  <si>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</si>
  <si>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</si>
  <si>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</si>
  <si>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</si>
  <si>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</si>
  <si>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</si>
  <si>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</si>
  <si>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</si>
  <si>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</si>
  <si>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</si>
  <si>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</si>
  <si>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</si>
  <si>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</si>
  <si>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</si>
  <si>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</si>
  <si>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</si>
  <si>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</si>
  <si>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</si>
  <si>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</si>
  <si>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</si>
  <si>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</si>
  <si>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</si>
  <si>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</si>
  <si>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</si>
  <si>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</si>
  <si>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</si>
  <si>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</si>
  <si>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</si>
  <si>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</si>
  <si>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</si>
  <si>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</si>
  <si>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</si>
  <si>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</si>
  <si>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</si>
  <si>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</si>
  <si>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</si>
  <si>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</si>
  <si>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</si>
  <si>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</si>
  <si>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</si>
  <si>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</si>
  <si>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</si>
  <si>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</si>
  <si>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</si>
  <si>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</si>
  <si>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</si>
  <si>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</si>
  <si>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</si>
  <si>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</si>
  <si>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</si>
  <si>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</si>
  <si>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</si>
  <si>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</si>
  <si>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</si>
  <si>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</si>
  <si>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</si>
  <si>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</si>
  <si>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</si>
  <si>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</si>
  <si>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</si>
  <si>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</si>
  <si>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</si>
  <si>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</si>
  <si>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</si>
  <si>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</si>
  <si>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</si>
  <si>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</si>
  <si>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</si>
  <si>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</si>
  <si>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</si>
  <si>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</si>
  <si>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</si>
  <si>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</si>
  <si>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</si>
  <si>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</si>
  <si>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</si>
  <si>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</si>
  <si>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</si>
  <si>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</si>
  <si>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</si>
  <si>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</si>
  <si>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</si>
  <si>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</si>
  <si>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</si>
  <si>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</si>
  <si>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</si>
  <si>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</si>
  <si>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</si>
  <si>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</si>
  <si>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</si>
  <si>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</si>
  <si>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</si>
  <si>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</si>
  <si>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</si>
  <si>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</si>
  <si>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</si>
  <si>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</si>
  <si>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</si>
  <si>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</si>
  <si>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</si>
  <si>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</si>
  <si>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</si>
  <si>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</si>
  <si>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</si>
  <si>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</si>
  <si>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</si>
  <si>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</si>
  <si>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</si>
  <si>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</si>
  <si>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</si>
  <si>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</si>
  <si>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</si>
  <si>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</si>
  <si>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</si>
  <si>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</si>
  <si>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</si>
  <si>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</si>
  <si>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</si>
  <si>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</si>
  <si>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</si>
  <si>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</si>
  <si>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</si>
  <si>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</si>
  <si>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</si>
  <si>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</si>
  <si>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</si>
  <si>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</si>
  <si>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</si>
  <si>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</si>
  <si>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</si>
  <si>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</si>
  <si>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</si>
  <si>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</si>
  <si>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</si>
  <si>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</si>
  <si>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</si>
  <si>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</si>
  <si>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</si>
  <si>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</si>
  <si>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</si>
  <si>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</si>
  <si>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</si>
  <si>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</si>
  <si>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</si>
  <si>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</si>
  <si>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</si>
  <si>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</si>
  <si>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</si>
  <si>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</si>
  <si>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</si>
  <si>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</si>
  <si>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</si>
  <si>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</si>
  <si>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</si>
  <si>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</si>
  <si>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</si>
  <si>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</si>
  <si>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</si>
  <si>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</si>
  <si>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</si>
  <si>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</si>
  <si>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</si>
  <si>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</si>
  <si>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</si>
  <si>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</si>
  <si>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</si>
  <si>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</si>
  <si>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</si>
  <si>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</si>
  <si>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</si>
  <si>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</si>
  <si>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</si>
  <si>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</si>
  <si>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</si>
  <si>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</si>
  <si>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</si>
  <si>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</si>
  <si>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</si>
  <si>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</si>
  <si>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</si>
  <si>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</si>
  <si>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</si>
  <si>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</si>
  <si>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</si>
  <si>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</si>
  <si>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</si>
  <si>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</si>
  <si>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</si>
  <si>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</si>
  <si>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</si>
  <si>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</si>
  <si>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</si>
  <si>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</si>
  <si>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</si>
  <si>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</si>
  <si>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</si>
  <si>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</si>
  <si>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</si>
  <si>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</si>
  <si>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</si>
  <si>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</si>
  <si>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</si>
  <si>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</si>
  <si>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</si>
  <si>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</si>
  <si>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</si>
  <si>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</si>
  <si>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</si>
  <si>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</si>
  <si>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</si>
  <si>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</si>
  <si>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</si>
  <si>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</si>
  <si>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</si>
  <si>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</si>
  <si>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</si>
  <si>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</si>
  <si>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</si>
  <si>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</si>
  <si>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</si>
  <si>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</si>
  <si>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</si>
  <si>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</si>
  <si>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</si>
  <si>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</si>
  <si>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</si>
  <si>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</si>
  <si>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</si>
  <si>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</si>
  <si>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</si>
  <si>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</si>
  <si>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</si>
  <si>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</si>
  <si>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</si>
  <si>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</si>
  <si>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</si>
  <si>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</si>
  <si>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</si>
  <si>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</si>
  <si>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</si>
  <si>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</si>
  <si>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</si>
  <si>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</si>
  <si>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</si>
  <si>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</si>
  <si>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</si>
  <si>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</si>
  <si>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</si>
  <si>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</si>
  <si>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</si>
  <si>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</si>
  <si>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</si>
  <si>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</si>
  <si>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</si>
  <si>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</si>
  <si>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</si>
  <si>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</si>
  <si>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</si>
  <si>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</si>
  <si>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</si>
  <si>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</si>
  <si>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</si>
  <si>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</si>
  <si>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</si>
  <si>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</si>
  <si>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</si>
  <si>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</si>
  <si>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</si>
  <si>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</si>
  <si>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</si>
  <si>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</si>
  <si>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</si>
  <si>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</si>
  <si>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</si>
  <si>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</si>
  <si>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</si>
  <si>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</si>
  <si>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</si>
  <si>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</si>
  <si>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</si>
  <si>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</si>
  <si>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</si>
  <si>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</si>
  <si>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</si>
  <si>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</si>
  <si>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</si>
  <si>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</si>
  <si>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</si>
  <si>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</si>
  <si>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</si>
  <si>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</si>
  <si>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</si>
  <si>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</si>
  <si>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</si>
  <si>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</si>
  <si>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</si>
  <si>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</si>
  <si>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</si>
  <si>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</si>
  <si>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</si>
  <si>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</si>
  <si>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</si>
  <si>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</si>
  <si>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</si>
  <si>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</si>
  <si>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</si>
  <si>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</si>
  <si>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</si>
  <si>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</si>
  <si>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</si>
  <si>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</si>
  <si>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</si>
  <si>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</si>
  <si>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</si>
  <si>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</si>
  <si>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</si>
  <si>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</si>
  <si>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</si>
  <si>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</si>
  <si>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</si>
  <si>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</si>
  <si>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</si>
  <si>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</si>
  <si>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</si>
  <si>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</si>
  <si>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</si>
  <si>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</si>
  <si>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</si>
  <si>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</si>
  <si>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</si>
  <si>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</si>
  <si>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</si>
  <si>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</si>
  <si>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</si>
  <si>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</si>
  <si>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</si>
  <si>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</si>
  <si>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</si>
  <si>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</si>
  <si>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</si>
  <si>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</si>
  <si>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</si>
  <si>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</si>
  <si>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</si>
  <si>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</si>
  <si>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</si>
  <si>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</si>
  <si>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</si>
  <si>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</si>
  <si>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</si>
  <si>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</si>
  <si>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</si>
  <si>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</si>
  <si>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</si>
  <si>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</si>
  <si>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</si>
  <si>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</si>
  <si>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</si>
  <si>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</si>
  <si>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</si>
  <si>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</si>
  <si>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</si>
  <si>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</si>
  <si>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</si>
  <si>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</si>
  <si>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</si>
  <si>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</si>
  <si>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</si>
  <si>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</si>
  <si>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</si>
  <si>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</si>
  <si>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</si>
  <si>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</si>
  <si>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</si>
  <si>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</si>
  <si>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</si>
  <si>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</si>
  <si>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</si>
  <si>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</si>
  <si>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</si>
  <si>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</si>
  <si>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</si>
  <si>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</si>
  <si>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</si>
  <si>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</si>
  <si>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</si>
  <si>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</si>
  <si>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</si>
  <si>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</si>
  <si>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</si>
  <si>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</si>
  <si>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</si>
  <si>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</si>
  <si>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</si>
  <si>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</si>
  <si>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</si>
  <si>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</si>
  <si>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</si>
  <si>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</si>
  <si>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</si>
  <si>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</si>
  <si>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</si>
  <si>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</si>
  <si>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</si>
  <si>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</si>
  <si>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</si>
  <si>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</si>
  <si>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</si>
  <si>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</si>
  <si>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</si>
  <si>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</si>
  <si>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</si>
  <si>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</si>
  <si>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</si>
  <si>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</si>
  <si>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</si>
  <si>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</si>
  <si>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</si>
  <si>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</si>
  <si>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</si>
  <si>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</si>
  <si>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</si>
  <si>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</si>
  <si>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</si>
  <si>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</si>
  <si>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</si>
  <si>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</si>
  <si>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</si>
  <si>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</si>
  <si>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</si>
  <si>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</si>
  <si>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</si>
  <si>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</si>
  <si>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</si>
  <si>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</si>
  <si>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</si>
  <si>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</si>
  <si>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</si>
  <si>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</si>
  <si>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</si>
  <si>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</si>
  <si>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</si>
  <si>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</si>
  <si>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</si>
  <si>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</si>
  <si>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</si>
  <si>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</si>
  <si>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</si>
  <si>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</si>
  <si>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</si>
  <si>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</si>
  <si>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</si>
  <si>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</si>
  <si>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</si>
  <si>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</si>
  <si>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</si>
  <si>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</si>
  <si>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</si>
  <si>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</si>
  <si>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</si>
  <si>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</si>
  <si>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</si>
  <si>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</si>
  <si>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</si>
  <si>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</si>
  <si>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</si>
  <si>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</si>
  <si>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</si>
  <si>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</si>
  <si>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</si>
  <si>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</si>
  <si>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</si>
  <si>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</si>
  <si>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</si>
  <si>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</si>
  <si>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</si>
  <si>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</si>
  <si>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</si>
  <si>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</si>
  <si>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</si>
  <si>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</si>
  <si>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</si>
  <si>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</si>
  <si>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</si>
  <si>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</si>
  <si>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</si>
  <si>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</si>
  <si>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</si>
  <si>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</si>
  <si>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</si>
  <si>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</si>
  <si>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</si>
  <si>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</si>
  <si>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</si>
  <si>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</si>
  <si>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</si>
  <si>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</si>
  <si>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</si>
  <si>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</si>
  <si>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</si>
  <si>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</si>
  <si>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</si>
  <si>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</si>
  <si>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</si>
  <si>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</si>
  <si>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</si>
  <si>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</si>
  <si>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</si>
  <si>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</si>
  <si>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</si>
  <si>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</si>
  <si>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</si>
  <si>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</si>
  <si>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</si>
  <si>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</si>
  <si>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</si>
  <si>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</si>
  <si>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</si>
  <si>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</si>
  <si>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</si>
  <si>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</si>
  <si>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</si>
  <si>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</si>
  <si>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</si>
  <si>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</si>
  <si>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</si>
  <si>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</si>
  <si>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</si>
  <si>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</si>
  <si>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</si>
  <si>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</si>
  <si>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</si>
  <si>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</si>
  <si>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</si>
  <si>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</si>
  <si>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</si>
  <si>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</si>
  <si>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</si>
  <si>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</si>
  <si>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</si>
  <si>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</si>
  <si>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</si>
  <si>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</si>
  <si>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</si>
  <si>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</si>
  <si>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</si>
  <si>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</si>
  <si>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</si>
  <si>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</si>
  <si>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</si>
  <si>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</si>
  <si>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</si>
  <si>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</si>
  <si>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</si>
  <si>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</si>
  <si>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</si>
  <si>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</si>
  <si>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</si>
  <si>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</si>
  <si>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</si>
  <si>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</si>
  <si>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</si>
  <si>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</si>
  <si>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</si>
  <si>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</si>
  <si>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</si>
  <si>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</si>
  <si>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</si>
  <si>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</si>
  <si>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</si>
  <si>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</si>
  <si>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</si>
  <si>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</si>
  <si>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</si>
  <si>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</si>
  <si>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</si>
  <si>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</si>
  <si>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</si>
  <si>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</si>
  <si>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</si>
  <si>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</si>
  <si>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</si>
  <si>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</si>
  <si>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</si>
  <si>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</si>
  <si>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</si>
  <si>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</si>
  <si>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</si>
  <si>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</si>
  <si>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</si>
  <si>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</si>
  <si>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</si>
  <si>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</si>
  <si>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</si>
  <si>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</si>
  <si>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</si>
  <si>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</si>
  <si>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</si>
  <si>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</si>
  <si>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</si>
  <si>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</si>
  <si>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</si>
  <si>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</si>
  <si>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</si>
  <si>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</si>
  <si>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</si>
  <si>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</si>
  <si>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</si>
  <si>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</si>
  <si>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</si>
  <si>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</si>
  <si>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</si>
  <si>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</si>
  <si>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</si>
  <si>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</si>
  <si>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</si>
  <si>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</si>
  <si>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</si>
  <si>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</si>
  <si>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</si>
  <si>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</si>
  <si>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</si>
  <si>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</si>
  <si>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</si>
  <si>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</si>
  <si>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</si>
  <si>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</si>
  <si>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</si>
  <si>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</si>
  <si>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</si>
  <si>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</si>
  <si>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</si>
  <si>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</si>
  <si>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</si>
  <si>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</si>
  <si>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</si>
  <si>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</si>
  <si>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</si>
  <si>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</si>
  <si>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</si>
  <si>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</si>
  <si>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</si>
  <si>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</si>
  <si>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</si>
  <si>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</si>
  <si>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</si>
  <si>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</si>
  <si>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</si>
  <si>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</si>
  <si>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</si>
  <si>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</si>
  <si>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</si>
  <si>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</si>
  <si>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</si>
  <si>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</si>
  <si>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</si>
  <si>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</si>
  <si>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</si>
  <si>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</si>
  <si>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</si>
  <si>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</si>
  <si>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</si>
  <si>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</si>
  <si>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</si>
  <si>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</si>
  <si>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</si>
  <si>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</si>
  <si>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</si>
  <si>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</si>
  <si>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</si>
  <si>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</si>
  <si>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</si>
  <si>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</si>
  <si>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</si>
  <si>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</si>
  <si>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</si>
  <si>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</si>
  <si>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</si>
  <si>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</si>
  <si>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</si>
  <si>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</si>
  <si>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</si>
  <si>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</si>
  <si>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</si>
  <si>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</si>
  <si>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</si>
  <si>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</si>
  <si>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</si>
  <si>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</si>
  <si>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</si>
  <si>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</si>
  <si>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</si>
  <si>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</si>
  <si>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</si>
  <si>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</si>
  <si>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</si>
  <si>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</si>
  <si>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</si>
  <si>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</si>
  <si>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</si>
  <si>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</si>
  <si>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</si>
  <si>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</si>
  <si>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</si>
  <si>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</si>
  <si>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</si>
  <si>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</si>
  <si>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</si>
  <si>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</si>
  <si>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</si>
  <si>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</si>
  <si>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</si>
  <si>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</si>
  <si>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</si>
  <si>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</si>
  <si>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</si>
  <si>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</si>
  <si>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</si>
  <si>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</si>
  <si>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</si>
  <si>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</si>
  <si>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</si>
  <si>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</si>
  <si>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</si>
  <si>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</si>
  <si>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</si>
  <si>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</si>
  <si>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</si>
  <si>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</si>
  <si>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</si>
  <si>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</si>
  <si>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</si>
  <si>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</si>
  <si>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</si>
  <si>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</si>
  <si>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</si>
  <si>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</si>
  <si>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</si>
  <si>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</si>
  <si>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</si>
  <si>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</si>
  <si>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</si>
  <si>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</si>
  <si>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</si>
  <si>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</si>
  <si>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</si>
  <si>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</si>
  <si>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</si>
  <si>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</si>
  <si>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</si>
  <si>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</si>
  <si>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</si>
  <si>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</si>
  <si>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</si>
  <si>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</si>
  <si>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</si>
  <si>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</si>
  <si>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</si>
  <si>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</si>
  <si>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</si>
  <si>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</si>
  <si>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</si>
  <si>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</si>
  <si>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</si>
  <si>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</si>
  <si>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</si>
  <si>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</si>
  <si>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</si>
  <si>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</si>
  <si>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</si>
  <si>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</si>
  <si>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</si>
  <si>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</si>
  <si>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</si>
  <si>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</si>
  <si>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</si>
  <si>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</si>
  <si>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</si>
  <si>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</si>
  <si>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</si>
  <si>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</si>
  <si>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</si>
  <si>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</si>
  <si>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</si>
  <si>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</si>
  <si>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</si>
  <si>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</si>
  <si>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</si>
  <si>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</si>
  <si>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</si>
  <si>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</si>
  <si>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</si>
  <si>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</si>
  <si>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</si>
  <si>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</si>
  <si>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</si>
  <si>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</si>
  <si>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</si>
  <si>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</si>
  <si>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</si>
  <si>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</si>
  <si>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</si>
  <si>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</si>
  <si>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</si>
  <si>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</si>
  <si>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</si>
  <si>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</si>
  <si>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</si>
  <si>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</si>
  <si>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</si>
  <si>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</si>
  <si>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</si>
  <si>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</si>
  <si>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</si>
  <si>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</si>
  <si>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</si>
  <si>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</si>
  <si>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</si>
  <si>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</si>
  <si>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</si>
  <si>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</si>
  <si>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</si>
  <si>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</si>
  <si>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</si>
  <si>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</si>
  <si>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</si>
  <si>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</si>
  <si>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</si>
  <si>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</si>
  <si>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</si>
  <si>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</si>
  <si>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</si>
  <si>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</si>
  <si>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</si>
  <si>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</si>
  <si>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</si>
  <si>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</si>
  <si>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</si>
  <si>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</si>
  <si>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</si>
  <si>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</si>
  <si>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</si>
  <si>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</si>
  <si>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</si>
  <si>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</si>
  <si>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</si>
  <si>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</si>
  <si>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</si>
  <si>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</si>
  <si>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</si>
  <si>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</si>
  <si>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</si>
  <si>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</si>
  <si>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</si>
  <si>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</si>
  <si>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</si>
  <si>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</si>
  <si>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</si>
  <si>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</si>
  <si>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</si>
  <si>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</si>
  <si>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</si>
  <si>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</si>
  <si>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</si>
  <si>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</si>
  <si>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</si>
  <si>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</si>
  <si>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</si>
  <si>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</si>
  <si>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</si>
  <si>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</si>
  <si>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</si>
  <si>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</si>
  <si>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</si>
  <si>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</si>
  <si>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</si>
  <si>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</si>
  <si>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</si>
  <si>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</si>
  <si>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</si>
  <si>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</si>
  <si>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</si>
  <si>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</si>
  <si>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</si>
  <si>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</si>
  <si>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</si>
  <si>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</si>
  <si>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</si>
  <si>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</si>
  <si>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</si>
  <si>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</si>
  <si>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</si>
  <si>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</si>
  <si>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</si>
  <si>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</si>
  <si>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</si>
  <si>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</si>
  <si>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</si>
  <si>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</si>
  <si>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</si>
  <si>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</si>
  <si>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</si>
  <si>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</si>
  <si>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</si>
  <si>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</si>
  <si>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</si>
  <si>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</si>
  <si>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</si>
  <si>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</si>
  <si>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</si>
  <si>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</si>
  <si>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</si>
  <si>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</si>
  <si>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</si>
  <si>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</si>
  <si>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</si>
  <si>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</si>
  <si>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</si>
  <si>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</si>
  <si>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</si>
  <si>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</si>
  <si>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</si>
  <si>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</si>
  <si>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</si>
  <si>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</si>
  <si>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</si>
  <si>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</si>
  <si>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</si>
  <si>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</si>
  <si>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</si>
  <si>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</si>
  <si>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</si>
  <si>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</si>
  <si>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</si>
  <si>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</si>
  <si>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</si>
  <si>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</si>
  <si>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</si>
  <si>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</si>
  <si>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</si>
  <si>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</si>
  <si>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</si>
  <si>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</si>
  <si>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</si>
  <si>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</si>
  <si>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</si>
  <si>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</si>
  <si>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</si>
  <si>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</si>
  <si>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</si>
  <si>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</si>
  <si>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</si>
  <si>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</si>
  <si>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</si>
  <si>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</si>
  <si>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</si>
  <si>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</si>
  <si>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</si>
  <si>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</si>
  <si>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</si>
  <si>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</si>
  <si>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</si>
  <si>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</si>
  <si>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</si>
  <si>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</si>
  <si>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</si>
  <si>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</si>
  <si>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</si>
  <si>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</si>
  <si>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</si>
  <si>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</si>
  <si>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</si>
  <si>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</si>
  <si>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</si>
  <si>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</si>
  <si>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</si>
  <si>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</si>
  <si>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</si>
  <si>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</si>
  <si>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</si>
  <si>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</si>
  <si>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</si>
  <si>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</si>
  <si>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</si>
  <si>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</si>
  <si>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</si>
  <si>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</si>
  <si>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</si>
  <si>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</si>
  <si>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</si>
  <si>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</si>
  <si>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</si>
  <si>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</si>
  <si>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</si>
  <si>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</si>
  <si>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</si>
  <si>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</si>
  <si>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</si>
  <si>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</si>
  <si>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</si>
  <si>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</si>
  <si>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</si>
  <si>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</si>
  <si>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</si>
  <si>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</si>
  <si>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</si>
  <si>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</si>
  <si>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</si>
  <si>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</si>
  <si>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</si>
  <si>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</si>
  <si>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</si>
  <si>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</si>
  <si>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</si>
  <si>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</si>
  <si>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</si>
  <si>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</si>
  <si>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</si>
  <si>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</si>
  <si>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</si>
  <si>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</si>
  <si>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</si>
  <si>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</si>
  <si>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</si>
  <si>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</si>
  <si>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</si>
  <si>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</si>
  <si>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</si>
  <si>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</si>
  <si>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</si>
  <si>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</si>
  <si>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</si>
  <si>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</si>
  <si>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</si>
  <si>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</si>
  <si>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</si>
  <si>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</si>
  <si>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</si>
  <si>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</si>
  <si>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</si>
  <si>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</si>
  <si>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</si>
  <si>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</si>
  <si>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</si>
  <si>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</si>
  <si>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</si>
  <si>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</si>
  <si>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</si>
  <si>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</si>
  <si>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</si>
  <si>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</si>
  <si>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</si>
  <si>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</si>
  <si>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</si>
  <si>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</si>
  <si>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</si>
  <si>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</si>
  <si>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</si>
  <si>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</si>
  <si>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</si>
  <si>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</si>
  <si>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</si>
  <si>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</si>
  <si>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</si>
  <si>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</si>
  <si>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</si>
  <si>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</si>
  <si>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</si>
  <si>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</si>
  <si>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</si>
  <si>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</si>
  <si>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</si>
  <si>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</si>
  <si>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</si>
  <si>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</si>
  <si>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</si>
  <si>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</si>
  <si>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</si>
  <si>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</si>
  <si>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</si>
  <si>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</si>
  <si>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</si>
  <si>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</si>
  <si>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</si>
  <si>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</si>
  <si>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</si>
  <si>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</si>
  <si>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</si>
  <si>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</si>
  <si>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</si>
  <si>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</si>
  <si>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</si>
  <si>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</si>
  <si>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</si>
  <si>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</si>
  <si>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</si>
  <si>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</si>
  <si>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</si>
  <si>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</si>
  <si>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</si>
  <si>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</si>
  <si>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</si>
  <si>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</si>
  <si>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</si>
  <si>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</si>
  <si>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</si>
  <si>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</si>
  <si>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</si>
  <si>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</si>
  <si>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</si>
  <si>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</si>
  <si>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</si>
  <si>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</si>
  <si>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</si>
  <si>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</si>
  <si>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</si>
  <si>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</si>
  <si>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</si>
  <si>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</si>
  <si>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</si>
  <si>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</si>
  <si>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</si>
  <si>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</si>
  <si>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</si>
  <si>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</si>
  <si>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</si>
  <si>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</si>
  <si>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</si>
  <si>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</si>
  <si>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</si>
  <si>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</si>
  <si>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</si>
  <si>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</si>
  <si>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</si>
  <si>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</si>
  <si>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</si>
  <si>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</si>
  <si>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</si>
  <si>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</si>
  <si>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</si>
  <si>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</si>
  <si>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</si>
  <si>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</si>
  <si>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</si>
  <si>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</si>
  <si>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</si>
  <si>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</si>
  <si>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</si>
  <si>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</si>
  <si>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</si>
  <si>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</si>
  <si>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</si>
  <si>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</si>
  <si>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</si>
  <si>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</si>
  <si>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</si>
  <si>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</si>
  <si>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</si>
  <si>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</si>
  <si>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</si>
  <si>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</si>
  <si>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</si>
  <si>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</si>
  <si>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</si>
  <si>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</si>
  <si>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</si>
  <si>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</si>
  <si>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</si>
  <si>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</si>
  <si>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</si>
  <si>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</si>
  <si>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</si>
  <si>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</si>
  <si>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</si>
  <si>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</si>
  <si>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</si>
  <si>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</si>
  <si>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</si>
  <si>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</si>
  <si>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</si>
  <si>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</si>
  <si>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</si>
  <si>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</si>
  <si>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</si>
  <si>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</si>
  <si>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</si>
  <si>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</si>
  <si>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</si>
  <si>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</si>
  <si>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</si>
  <si>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</si>
  <si>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</si>
  <si>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</si>
  <si>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</si>
  <si>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</si>
  <si>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</si>
  <si>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</si>
  <si>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</si>
  <si>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</si>
  <si>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</si>
  <si>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</si>
  <si>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</si>
  <si>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</si>
  <si>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</si>
  <si>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</si>
  <si>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</si>
  <si>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</si>
  <si>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</si>
  <si>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</si>
  <si>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</si>
  <si>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</si>
  <si>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</si>
  <si>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</si>
  <si>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</si>
  <si>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</si>
  <si>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</si>
  <si>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</si>
  <si>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</si>
  <si>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</si>
  <si>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</si>
  <si>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</si>
  <si>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</si>
  <si>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</si>
  <si>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</si>
  <si>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</si>
  <si>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</si>
  <si>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</si>
  <si>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</si>
  <si>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</si>
  <si>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</si>
  <si>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</si>
  <si>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</si>
  <si>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</si>
  <si>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</si>
  <si>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</si>
  <si>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</si>
  <si>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</si>
  <si>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</si>
  <si>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</si>
  <si>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</si>
  <si>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</si>
  <si>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</si>
  <si>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</si>
  <si>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</si>
  <si>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</si>
  <si>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</si>
  <si>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</si>
  <si>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</si>
  <si>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</si>
  <si>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</si>
  <si>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</si>
  <si>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</si>
  <si>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</si>
  <si>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</si>
  <si>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</si>
  <si>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</si>
  <si>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</si>
  <si>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</si>
  <si>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</si>
  <si>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</si>
  <si>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</si>
  <si>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</si>
  <si>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</si>
  <si>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</si>
  <si>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</si>
  <si>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</si>
  <si>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</si>
  <si>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</si>
  <si>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</si>
  <si>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</si>
  <si>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</si>
  <si>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</si>
  <si>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</si>
  <si>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</si>
  <si>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</si>
  <si>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</si>
  <si>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</si>
  <si>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</si>
  <si>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</si>
  <si>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</si>
  <si>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</si>
  <si>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</si>
  <si>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</si>
  <si>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</si>
  <si>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</si>
  <si>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</si>
  <si>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</si>
  <si>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</si>
  <si>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</si>
  <si>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</si>
  <si>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</si>
  <si>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</si>
  <si>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</si>
  <si>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</si>
  <si>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</si>
  <si>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</si>
  <si>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</si>
  <si>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</si>
  <si>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</si>
  <si>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</si>
  <si>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</si>
  <si>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</si>
  <si>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</si>
  <si>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</si>
  <si>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</si>
  <si>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</si>
  <si>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</si>
  <si>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</si>
  <si>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</si>
  <si>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</si>
  <si>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</si>
  <si>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</si>
  <si>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</si>
  <si>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</si>
  <si>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</si>
  <si>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</si>
  <si>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</si>
  <si>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</si>
  <si>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</si>
  <si>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</si>
  <si>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</si>
  <si>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</si>
  <si>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</si>
  <si>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</si>
  <si>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</si>
  <si>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</si>
  <si>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</si>
  <si>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</si>
  <si>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</si>
  <si>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</si>
  <si>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</si>
  <si>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</si>
  <si>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</si>
  <si>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</si>
  <si>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</si>
  <si>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</si>
  <si>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</si>
  <si>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</si>
  <si>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</si>
  <si>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</si>
  <si>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</si>
  <si>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</si>
  <si>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</si>
  <si>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</si>
  <si>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</si>
  <si>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</si>
  <si>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</si>
  <si>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</si>
  <si>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</si>
  <si>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</si>
  <si>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</si>
  <si>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</si>
  <si>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</si>
  <si>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</si>
  <si>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</si>
  <si>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</si>
  <si>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</si>
  <si>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</si>
  <si>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</si>
  <si>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</si>
  <si>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</si>
  <si>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</si>
  <si>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</si>
  <si>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</si>
  <si>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</si>
  <si>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</si>
  <si>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</si>
  <si>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</si>
  <si>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</si>
  <si>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</si>
  <si>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</si>
  <si>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</si>
  <si>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</si>
  <si>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</si>
  <si>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</si>
  <si>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</si>
  <si>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</si>
  <si>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</si>
  <si>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</si>
  <si>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</si>
  <si>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</si>
  <si>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</si>
  <si>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</si>
  <si>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</si>
  <si>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</si>
  <si>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</si>
  <si>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</si>
  <si>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</si>
  <si>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</si>
  <si>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</si>
  <si>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</si>
  <si>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</si>
  <si>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</si>
  <si>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</si>
  <si>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</si>
  <si>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</si>
  <si>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</si>
  <si>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</si>
  <si>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</si>
  <si>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</si>
  <si>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</si>
  <si>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</si>
  <si>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</si>
  <si>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</si>
  <si>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</si>
  <si>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</si>
  <si>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</si>
  <si>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</si>
  <si>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</si>
  <si>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</si>
  <si>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</si>
  <si>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</si>
  <si>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</si>
  <si>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</si>
  <si>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</si>
  <si>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</si>
  <si>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</si>
  <si>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</si>
  <si>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</si>
  <si>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</si>
  <si>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</si>
  <si>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</si>
  <si>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</si>
  <si>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</si>
  <si>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</si>
  <si>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</si>
  <si>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</si>
  <si>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</si>
  <si>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</si>
  <si>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</si>
  <si>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</si>
  <si>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</si>
  <si>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</si>
  <si>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</si>
  <si>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</si>
  <si>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</si>
  <si>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</si>
  <si>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</si>
  <si>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</si>
  <si>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</si>
  <si>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</si>
  <si>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</si>
  <si>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</si>
  <si>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</si>
  <si>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</si>
  <si>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</si>
  <si>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</si>
  <si>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</si>
  <si>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</si>
  <si>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</si>
  <si>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</si>
  <si>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</si>
  <si>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</si>
  <si>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</si>
  <si>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</si>
  <si>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</si>
  <si>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</si>
  <si>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</si>
  <si>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</si>
  <si>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</si>
  <si>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</si>
  <si>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</si>
  <si>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</si>
  <si>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</si>
  <si>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</si>
  <si>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</si>
  <si>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</si>
  <si>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</si>
  <si>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</si>
  <si>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</si>
  <si>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</si>
  <si>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</si>
  <si>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</si>
  <si>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</si>
  <si>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</si>
  <si>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</si>
  <si>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</si>
  <si>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</si>
  <si>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</si>
  <si>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</si>
  <si>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</si>
  <si>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</si>
  <si>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</si>
  <si>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</si>
  <si>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</si>
  <si>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</si>
  <si>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</si>
  <si>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</si>
  <si>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</si>
  <si>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</si>
  <si>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</si>
  <si>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</si>
  <si>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</si>
  <si>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</si>
  <si>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</si>
  <si>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</si>
  <si>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</si>
  <si>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</si>
  <si>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</si>
  <si>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</si>
  <si>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</si>
  <si>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</si>
  <si>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</si>
  <si>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</si>
  <si>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</si>
  <si>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</si>
  <si>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</si>
  <si>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</si>
  <si>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</si>
  <si>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</si>
  <si>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</si>
  <si>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</si>
  <si>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</si>
  <si>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</si>
  <si>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</si>
  <si>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</si>
  <si>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</si>
  <si>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</si>
  <si>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</si>
  <si>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</si>
  <si>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</si>
  <si>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</si>
  <si>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</si>
  <si>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</si>
  <si>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</si>
  <si>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</si>
  <si>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</si>
  <si>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</si>
  <si>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</si>
  <si>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</si>
  <si>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</si>
  <si>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</si>
  <si>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</si>
  <si>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</si>
  <si>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</si>
  <si>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</si>
  <si>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</si>
  <si>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</si>
  <si>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</si>
  <si>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</si>
  <si>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</si>
  <si>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</si>
  <si>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</si>
  <si>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</si>
  <si>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</si>
  <si>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</si>
  <si>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</si>
  <si>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</si>
  <si>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</si>
  <si>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</si>
  <si>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</si>
  <si>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</si>
  <si>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</si>
  <si>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</si>
  <si>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</si>
  <si>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</si>
  <si>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</si>
  <si>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</si>
  <si>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</si>
  <si>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</si>
  <si>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</si>
  <si>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</si>
  <si>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</si>
  <si>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</si>
  <si>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</si>
  <si>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</si>
  <si>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</si>
  <si>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</si>
  <si>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</si>
  <si>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</si>
  <si>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</si>
  <si>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</si>
  <si>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</si>
  <si>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</si>
  <si>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</si>
  <si>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</si>
  <si>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</si>
  <si>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</si>
  <si>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</si>
  <si>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</si>
  <si>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</si>
  <si>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</si>
  <si>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</si>
  <si>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</si>
  <si>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</si>
  <si>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</si>
  <si>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</si>
  <si>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</si>
  <si>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</si>
  <si>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</si>
  <si>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</si>
  <si>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</si>
  <si>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</si>
  <si>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</si>
  <si>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</si>
  <si>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</si>
  <si>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</si>
  <si>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</si>
  <si>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</si>
  <si>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</si>
  <si>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</si>
  <si>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</si>
  <si>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</si>
  <si>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</si>
  <si>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</si>
  <si>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</si>
  <si>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</si>
  <si>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</si>
  <si>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</si>
  <si>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</si>
  <si>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</si>
  <si>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</si>
  <si>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</si>
  <si>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</si>
  <si>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</si>
  <si>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</si>
  <si>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</si>
  <si>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</si>
  <si>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</si>
  <si>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</si>
  <si>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</si>
  <si>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</si>
  <si>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</si>
  <si>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</si>
  <si>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</si>
  <si>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</si>
  <si>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</si>
  <si>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</si>
  <si>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</si>
  <si>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</si>
  <si>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</si>
  <si>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</si>
  <si>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</si>
  <si>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</si>
  <si>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</si>
  <si>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</si>
  <si>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</si>
  <si>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</si>
  <si>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</si>
  <si>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</si>
  <si>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</si>
  <si>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</si>
  <si>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</si>
  <si>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</si>
  <si>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</si>
  <si>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</si>
  <si>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</si>
  <si>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</si>
  <si>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</si>
  <si>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</si>
  <si>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</si>
  <si>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</si>
  <si>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</si>
  <si>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</si>
  <si>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</si>
  <si>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</si>
  <si>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</si>
  <si>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</si>
  <si>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</si>
  <si>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</si>
  <si>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</si>
  <si>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</si>
  <si>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</si>
  <si>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</si>
  <si>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</si>
  <si>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</si>
  <si>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</si>
  <si>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</si>
  <si>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</si>
  <si>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</si>
  <si>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</si>
  <si>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</si>
  <si>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</si>
  <si>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</si>
  <si>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</si>
  <si>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</si>
  <si>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</si>
  <si>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</si>
  <si>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</si>
  <si>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</si>
  <si>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</si>
  <si>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</si>
  <si>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</si>
  <si>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</si>
  <si>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</si>
  <si>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</si>
  <si>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</si>
  <si>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</si>
  <si>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</si>
  <si>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</si>
  <si>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</si>
  <si>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</si>
  <si>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</si>
  <si>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</si>
  <si>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</si>
  <si>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</si>
  <si>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</si>
  <si>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</si>
  <si>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</si>
  <si>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</si>
  <si>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</si>
  <si>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</si>
  <si>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</si>
  <si>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</si>
  <si>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</si>
  <si>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</si>
  <si>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</si>
  <si>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</si>
  <si>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</si>
  <si>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</si>
  <si>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</si>
  <si>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</si>
  <si>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</si>
  <si>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</si>
  <si>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</si>
  <si>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</si>
  <si>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</si>
  <si>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</si>
  <si>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</si>
  <si>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</si>
  <si>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</si>
  <si>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</si>
  <si>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</si>
  <si>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</si>
  <si>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</si>
  <si>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</si>
  <si>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</si>
  <si>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</si>
  <si>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</si>
  <si>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</si>
  <si>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</si>
  <si>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</si>
  <si>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</si>
  <si>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</si>
  <si>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</si>
  <si>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</si>
  <si>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</si>
  <si>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</si>
  <si>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</si>
  <si>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</si>
  <si>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</si>
  <si>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</si>
  <si>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</si>
  <si>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</si>
  <si>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</si>
  <si>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</si>
  <si>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</si>
  <si>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</si>
  <si>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</si>
  <si>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</si>
  <si>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</si>
  <si>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</si>
  <si>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</si>
  <si>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</si>
  <si>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</si>
  <si>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</si>
  <si>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</si>
  <si>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</si>
  <si>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</si>
  <si>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</si>
  <si>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</si>
  <si>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</si>
  <si>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</si>
  <si>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</si>
  <si>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</si>
  <si>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</si>
  <si>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</si>
  <si>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</si>
  <si>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</si>
  <si>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</si>
  <si>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</si>
  <si>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</si>
  <si>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</si>
  <si>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</si>
  <si>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</si>
  <si>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</si>
  <si>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</si>
  <si>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</si>
  <si>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</si>
  <si>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</si>
  <si>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</si>
  <si>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</si>
  <si>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</si>
  <si>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</si>
  <si>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</si>
  <si>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</si>
  <si>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</si>
  <si>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</si>
  <si>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</si>
  <si>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</si>
  <si>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</si>
  <si>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</si>
  <si>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</si>
  <si>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</si>
  <si>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</si>
  <si>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</si>
  <si>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</si>
  <si>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</si>
  <si>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</si>
  <si>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</si>
  <si>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</si>
  <si>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</si>
  <si>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</si>
  <si>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</si>
  <si>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</si>
  <si>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</si>
  <si>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</si>
  <si>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</si>
  <si>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</si>
  <si>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</si>
  <si>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</si>
  <si>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</si>
  <si>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</si>
  <si>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</si>
  <si>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</si>
  <si>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</si>
  <si>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</si>
  <si>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</si>
  <si>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</si>
  <si>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</si>
  <si>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</si>
  <si>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</si>
  <si>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</si>
  <si>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</si>
  <si>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</si>
  <si>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</si>
  <si>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</si>
  <si>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</si>
  <si>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</si>
  <si>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</si>
  <si>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</si>
  <si>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</si>
  <si>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</si>
  <si>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</si>
  <si>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</si>
  <si>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</si>
  <si>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</si>
  <si>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</si>
  <si>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</si>
  <si>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</si>
  <si>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</si>
  <si>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</si>
  <si>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</si>
  <si>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</si>
  <si>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</si>
  <si>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</si>
  <si>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</si>
  <si>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</si>
  <si>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</si>
  <si>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</si>
  <si>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</si>
  <si>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</si>
  <si>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</si>
  <si>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</si>
  <si>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</si>
  <si>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</si>
  <si>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</si>
  <si>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</si>
  <si>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</si>
  <si>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</si>
  <si>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</si>
  <si>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</si>
  <si>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</si>
  <si>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</si>
  <si>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</si>
  <si>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</si>
  <si>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</si>
  <si>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</si>
  <si>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</si>
  <si>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</si>
  <si>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</si>
  <si>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</si>
  <si>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</si>
  <si>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</si>
  <si>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</si>
  <si>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</si>
  <si>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</si>
  <si>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</si>
  <si>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</si>
  <si>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</si>
  <si>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</si>
  <si>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</si>
  <si>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</si>
  <si>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</si>
  <si>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</si>
  <si>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</si>
  <si>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</si>
  <si>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</si>
  <si>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</si>
  <si>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</si>
  <si>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</si>
  <si>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</si>
  <si>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</si>
  <si>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</si>
  <si>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</si>
  <si>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</si>
  <si>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</si>
  <si>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</si>
  <si>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</si>
  <si>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</si>
  <si>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</si>
  <si>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</si>
  <si>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</si>
  <si>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</si>
  <si>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</si>
  <si>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</si>
  <si>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</si>
  <si>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</si>
  <si>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</si>
  <si>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</si>
  <si>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</si>
  <si>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</si>
  <si>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</si>
  <si>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</si>
  <si>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</si>
  <si>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</si>
  <si>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</si>
  <si>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</si>
  <si>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</si>
  <si>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</si>
  <si>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</si>
  <si>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</si>
  <si>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</si>
  <si>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</si>
  <si>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</si>
  <si>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</si>
  <si>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</si>
  <si>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</si>
  <si>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</si>
  <si>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</si>
  <si>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</si>
  <si>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</si>
  <si>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</si>
  <si>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</si>
  <si>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</si>
  <si>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</si>
  <si>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</si>
  <si>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</si>
  <si>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</si>
  <si>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</si>
  <si>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</si>
  <si>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</si>
  <si>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</si>
  <si>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</si>
  <si>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</si>
  <si>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</si>
  <si>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</si>
  <si>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</si>
  <si>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</si>
  <si>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</si>
  <si>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</si>
  <si>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</si>
  <si>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</si>
  <si>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</si>
  <si>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</si>
  <si>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</si>
  <si>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</si>
  <si>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</si>
  <si>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</si>
  <si>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</si>
  <si>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</si>
  <si>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</si>
  <si>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</si>
  <si>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</si>
  <si>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</si>
  <si>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</si>
  <si>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</si>
  <si>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</si>
  <si>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</si>
  <si>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</si>
  <si>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</si>
  <si>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</si>
  <si>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</si>
  <si>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</si>
  <si>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</si>
  <si>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</si>
  <si>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</si>
  <si>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</si>
  <si>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</si>
  <si>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</si>
  <si>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</si>
  <si>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</si>
  <si>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</si>
  <si>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</si>
  <si>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</si>
  <si>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</si>
  <si>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</si>
  <si>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</si>
  <si>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</si>
  <si>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</si>
  <si>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</si>
  <si>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</si>
  <si>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</si>
  <si>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</si>
  <si>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</si>
  <si>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</si>
  <si>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</si>
  <si>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</si>
  <si>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</si>
  <si>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</si>
  <si>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</si>
  <si>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</si>
  <si>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</si>
  <si>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</si>
  <si>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</si>
  <si>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</si>
  <si>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</si>
  <si>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</si>
  <si>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</si>
  <si>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</si>
  <si>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</si>
  <si>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</si>
  <si>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</si>
  <si>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</si>
  <si>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</si>
  <si>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</si>
  <si>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</si>
  <si>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</si>
  <si>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</si>
  <si>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</si>
  <si>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</si>
  <si>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</si>
  <si>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</si>
  <si>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</si>
  <si>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</si>
  <si>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</si>
  <si>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</si>
  <si>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</si>
  <si>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</si>
  <si>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</si>
  <si>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</si>
  <si>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</si>
  <si>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</si>
  <si>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</si>
  <si>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</si>
  <si>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</si>
  <si>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</si>
  <si>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</si>
  <si>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</si>
  <si>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</si>
  <si>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</si>
  <si>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</si>
  <si>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</si>
  <si>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</si>
  <si>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</si>
  <si>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</si>
  <si>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</si>
  <si>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</si>
  <si>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</si>
  <si>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</si>
  <si>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</si>
  <si>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</si>
  <si>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</si>
  <si>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</si>
  <si>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</si>
  <si>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</si>
  <si>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</si>
  <si>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</si>
  <si>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</si>
  <si>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</si>
  <si>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</si>
  <si>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</si>
  <si>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</si>
  <si>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</si>
  <si>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</si>
  <si>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</si>
  <si>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</si>
  <si>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</si>
  <si>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</si>
  <si>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</si>
  <si>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</si>
  <si>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</si>
  <si>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</si>
  <si>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</si>
  <si>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</si>
  <si>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</si>
  <si>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</si>
  <si>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</si>
  <si>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</si>
  <si>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</si>
  <si>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</si>
  <si>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</si>
  <si>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</si>
  <si>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</si>
  <si>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</si>
  <si>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</si>
  <si>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</si>
  <si>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</si>
  <si>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</si>
  <si>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</si>
  <si>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</si>
  <si>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</si>
  <si>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</si>
  <si>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</si>
  <si>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</si>
  <si>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</si>
  <si>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</si>
  <si>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</si>
  <si>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</si>
  <si>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</si>
  <si>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</si>
  <si>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</si>
  <si>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</si>
  <si>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</si>
  <si>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</si>
  <si>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</si>
  <si>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</si>
  <si>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</si>
  <si>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</si>
  <si>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</si>
  <si>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</si>
  <si>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</si>
  <si>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</si>
  <si>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</si>
  <si>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</si>
  <si>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</si>
  <si>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</si>
  <si>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</si>
  <si>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</si>
  <si>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</si>
  <si>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</si>
  <si>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</si>
  <si>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</si>
  <si>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</si>
  <si>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</si>
  <si>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</si>
  <si>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</si>
  <si>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</si>
  <si>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</si>
  <si>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</si>
  <si>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</si>
  <si>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</si>
  <si>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</si>
  <si>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</si>
  <si>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</si>
  <si>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</si>
  <si>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</si>
  <si>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</si>
  <si>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</si>
  <si>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</si>
  <si>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</si>
  <si>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</si>
  <si>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</si>
  <si>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</si>
  <si>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</si>
  <si>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</si>
  <si>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</si>
  <si>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</si>
  <si>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</si>
  <si>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</si>
  <si>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</si>
  <si>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</si>
  <si>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</si>
  <si>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</si>
  <si>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</si>
  <si>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</si>
  <si>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</si>
  <si>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</si>
  <si>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</si>
  <si>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</si>
  <si>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</si>
  <si>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</si>
  <si>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</si>
  <si>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</si>
  <si>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</si>
  <si>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</si>
  <si>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</si>
  <si>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</si>
  <si>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</si>
  <si>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</si>
  <si>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</si>
  <si>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</si>
  <si>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</si>
  <si>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</si>
  <si>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</si>
  <si>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</si>
  <si>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</si>
  <si>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</si>
  <si>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</si>
  <si>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</si>
  <si>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</si>
  <si>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</si>
  <si>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</si>
  <si>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</si>
  <si>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</si>
  <si>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</si>
  <si>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</si>
  <si>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</si>
  <si>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</si>
  <si>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</si>
  <si>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</si>
  <si>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</si>
  <si>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</si>
  <si>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</si>
  <si>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</si>
  <si>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</si>
  <si>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</si>
  <si>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</si>
  <si>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</si>
  <si>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</si>
  <si>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</si>
  <si>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</si>
  <si>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</si>
  <si>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</si>
  <si>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</si>
  <si>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</si>
  <si>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</si>
  <si>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</si>
  <si>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</si>
  <si>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</si>
  <si>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</si>
  <si>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</si>
  <si>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</si>
  <si>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</si>
  <si>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</si>
  <si>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</si>
  <si>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</si>
  <si>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</si>
  <si>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</si>
  <si>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</si>
  <si>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</si>
  <si>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</si>
  <si>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</si>
  <si>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</si>
  <si>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</si>
  <si>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</si>
  <si>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</si>
  <si>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</si>
  <si>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</si>
  <si>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</si>
  <si>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</si>
  <si>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</si>
  <si>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</si>
  <si>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</si>
  <si>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</si>
  <si>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</si>
  <si>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</si>
  <si>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</si>
  <si>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</si>
  <si>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</si>
  <si>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</si>
  <si>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</si>
  <si>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</si>
  <si>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</si>
  <si>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</si>
  <si>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</si>
  <si>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</si>
  <si>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</si>
  <si>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</si>
  <si>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</si>
  <si>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</si>
  <si>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</si>
  <si>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</si>
  <si>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</si>
  <si>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</si>
  <si>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</si>
  <si>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</si>
  <si>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</si>
  <si>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</si>
  <si>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</si>
  <si>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</si>
  <si>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</si>
  <si>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</si>
  <si>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</si>
  <si>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</si>
  <si>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</si>
  <si>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</si>
  <si>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</si>
  <si>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</si>
  <si>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</si>
  <si>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</si>
  <si>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</si>
  <si>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</si>
  <si>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</si>
  <si>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</si>
  <si>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</si>
  <si>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</si>
  <si>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</si>
  <si>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</si>
  <si>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</si>
  <si>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</si>
  <si>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</si>
  <si>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</si>
  <si>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</si>
  <si>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</si>
  <si>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</si>
  <si>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</si>
  <si>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</si>
  <si>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</si>
  <si>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</si>
  <si>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</si>
  <si>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</si>
  <si>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</si>
  <si>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</si>
  <si>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</si>
  <si>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</si>
  <si>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</si>
  <si>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</si>
  <si>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</si>
  <si>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</si>
  <si>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</si>
  <si>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</si>
  <si>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</si>
  <si>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</si>
  <si>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</si>
  <si>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</si>
  <si>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</si>
  <si>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</si>
  <si>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</si>
  <si>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</si>
  <si>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</si>
  <si>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</si>
  <si>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</si>
  <si>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</si>
  <si>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</si>
  <si>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</si>
  <si>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</si>
  <si>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</si>
  <si>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</si>
  <si>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</si>
  <si>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</si>
  <si>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</si>
  <si>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</si>
  <si>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</si>
  <si>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</si>
  <si>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</si>
  <si>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</si>
  <si>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</si>
  <si>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</si>
  <si>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</si>
  <si>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</si>
  <si>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</si>
  <si>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</si>
  <si>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</si>
  <si>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</si>
  <si>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</si>
  <si>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</si>
  <si>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</si>
  <si>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</si>
  <si>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</si>
  <si>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</si>
  <si>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</si>
  <si>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</si>
  <si>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</si>
  <si>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</si>
  <si>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</si>
  <si>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</si>
  <si>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</si>
  <si>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</si>
  <si>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</si>
  <si>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</si>
  <si>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</si>
  <si>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</si>
  <si>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</si>
  <si>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</si>
  <si>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</si>
  <si>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</si>
  <si>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</si>
  <si>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</si>
  <si>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</si>
  <si>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</si>
  <si>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</si>
  <si>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</si>
  <si>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</si>
  <si>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</si>
  <si>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</si>
  <si>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</si>
  <si>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</si>
  <si>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</si>
  <si>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</si>
  <si>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</si>
  <si>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</si>
  <si>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</si>
  <si>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</si>
  <si>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</si>
  <si>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</si>
  <si>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</si>
  <si>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</si>
  <si>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</si>
  <si>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</si>
  <si>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</si>
  <si>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</si>
  <si>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</si>
  <si>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</si>
  <si>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</si>
  <si>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</si>
  <si>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</si>
  <si>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</si>
  <si>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</si>
  <si>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</si>
  <si>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</si>
  <si>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</si>
  <si>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</si>
  <si>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</si>
  <si>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</si>
  <si>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</si>
  <si>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</si>
  <si>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</si>
  <si>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</si>
  <si>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</si>
  <si>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</si>
  <si>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</si>
  <si>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</si>
  <si>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</si>
  <si>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</si>
  <si>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</si>
  <si>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</si>
  <si>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</si>
  <si>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</si>
  <si>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</si>
  <si>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</si>
  <si>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</si>
  <si>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</si>
  <si>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</si>
  <si>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</si>
  <si>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</si>
  <si>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</si>
  <si>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</si>
  <si>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</si>
  <si>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</si>
  <si>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</si>
  <si>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</si>
  <si>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</si>
  <si>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</si>
  <si>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</si>
  <si>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</si>
  <si>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</si>
  <si>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</si>
  <si>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</si>
  <si>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</si>
  <si>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</si>
  <si>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</si>
  <si>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</si>
  <si>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</si>
  <si>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</si>
  <si>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</si>
  <si>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</si>
  <si>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</si>
  <si>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</si>
  <si>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</si>
  <si>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</si>
  <si>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</si>
  <si>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</si>
  <si>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</si>
  <si>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</si>
  <si>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</si>
  <si>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</si>
  <si>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</si>
  <si>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</si>
  <si>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</si>
  <si>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</si>
  <si>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</si>
  <si>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</si>
  <si>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</si>
  <si>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</si>
  <si>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</si>
  <si>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</si>
  <si>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</si>
  <si>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</si>
  <si>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</si>
  <si>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</si>
  <si>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</si>
  <si>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</si>
  <si>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</si>
  <si>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</si>
  <si>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</si>
  <si>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</si>
  <si>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</si>
  <si>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</si>
  <si>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</si>
  <si>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</si>
  <si>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</si>
  <si>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</si>
  <si>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</si>
  <si>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</si>
  <si>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</si>
  <si>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</si>
  <si>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</si>
  <si>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</si>
  <si>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</si>
  <si>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</si>
  <si>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</si>
  <si>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</si>
  <si>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</si>
  <si>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</si>
  <si>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</si>
  <si>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</si>
  <si>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</si>
  <si>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</si>
  <si>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</si>
  <si>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</si>
  <si>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</si>
  <si>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</si>
  <si>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</si>
  <si>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</si>
  <si>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</si>
  <si>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</si>
  <si>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</si>
  <si>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</si>
  <si>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</si>
  <si>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</si>
  <si>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</si>
  <si>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</si>
  <si>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</si>
  <si>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</si>
  <si>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</si>
  <si>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</si>
  <si>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</si>
  <si>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</si>
  <si>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</si>
  <si>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</si>
  <si>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</si>
  <si>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</si>
  <si>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</si>
  <si>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</si>
  <si>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</si>
  <si>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</si>
  <si>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</si>
  <si>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</si>
  <si>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</si>
  <si>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</si>
  <si>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</si>
  <si>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</si>
  <si>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</si>
  <si>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</si>
  <si>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</si>
  <si>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</si>
  <si>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</si>
  <si>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</si>
  <si>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</si>
  <si>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</si>
  <si>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</si>
  <si>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</si>
  <si>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</si>
  <si>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</si>
  <si>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</si>
  <si>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</si>
  <si>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</si>
  <si>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</si>
  <si>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</si>
  <si>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</si>
  <si>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</si>
  <si>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</si>
  <si>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</si>
  <si>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</si>
  <si>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</si>
  <si>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</si>
  <si>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</si>
  <si>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</si>
  <si>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</si>
  <si>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</si>
  <si>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</si>
  <si>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</si>
  <si>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</si>
  <si>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</si>
  <si>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</si>
  <si>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</si>
  <si>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</si>
  <si>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</si>
  <si>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</si>
  <si>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</si>
  <si>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</si>
  <si>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</si>
  <si>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</si>
  <si>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</si>
  <si>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</si>
  <si>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</si>
  <si>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</si>
  <si>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</si>
  <si>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</si>
  <si>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</si>
  <si>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</si>
  <si>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</si>
  <si>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</si>
  <si>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</si>
  <si>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</si>
  <si>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</si>
  <si>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</si>
  <si>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</si>
  <si>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</si>
  <si>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</si>
  <si>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</si>
  <si>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</si>
  <si>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</si>
  <si>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</si>
  <si>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</si>
  <si>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</si>
  <si>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</si>
  <si>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</si>
  <si>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</si>
  <si>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</si>
  <si>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</si>
  <si>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</si>
  <si>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</si>
  <si>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</si>
  <si>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</si>
  <si>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</si>
  <si>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</si>
  <si>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</si>
  <si>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</si>
  <si>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</si>
  <si>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</si>
  <si>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</si>
  <si>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</si>
  <si>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</si>
  <si>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</si>
  <si>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</si>
  <si>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</si>
  <si>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</si>
  <si>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</si>
  <si>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</si>
  <si>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</si>
  <si>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</si>
  <si>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</si>
  <si>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</si>
  <si>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</si>
  <si>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</si>
  <si>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</si>
  <si>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</si>
  <si>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</si>
  <si>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</si>
  <si>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</si>
  <si>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</si>
  <si>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</si>
  <si>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</si>
  <si>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</si>
  <si>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</si>
  <si>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</si>
  <si>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</si>
  <si>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</si>
  <si>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</si>
  <si>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</si>
  <si>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</si>
  <si>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</si>
  <si>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</si>
  <si>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</si>
  <si>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</si>
  <si>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</si>
  <si>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</si>
  <si>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</si>
  <si>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</si>
  <si>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</si>
  <si>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</si>
  <si>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</si>
  <si>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</si>
  <si>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</si>
  <si>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</si>
  <si>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</si>
  <si>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</si>
  <si>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</si>
  <si>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</si>
  <si>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</si>
  <si>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</si>
  <si>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</si>
  <si>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</si>
  <si>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</si>
  <si>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</si>
  <si>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</si>
  <si>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</si>
  <si>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</si>
  <si>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</si>
  <si>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</si>
  <si>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</si>
  <si>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</si>
  <si>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</si>
  <si>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</si>
  <si>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</si>
  <si>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</si>
  <si>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</si>
  <si>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</si>
  <si>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</si>
  <si>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</si>
  <si>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</si>
  <si>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</si>
  <si>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</si>
  <si>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</si>
  <si>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</si>
  <si>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</si>
  <si>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</si>
  <si>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</si>
  <si>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</si>
  <si>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</si>
  <si>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</si>
  <si>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</si>
  <si>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</si>
  <si>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</si>
  <si>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</si>
  <si>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</si>
  <si>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</si>
  <si>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</si>
  <si>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</si>
  <si>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</si>
  <si>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</si>
  <si>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</si>
  <si>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</si>
  <si>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</si>
  <si>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</si>
  <si>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</si>
  <si>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</si>
  <si>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</si>
  <si>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</si>
  <si>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</si>
  <si>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</si>
  <si>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</si>
  <si>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</si>
  <si>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</si>
  <si>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</si>
  <si>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</si>
  <si>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</si>
  <si>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</si>
  <si>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</si>
  <si>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</si>
  <si>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</si>
  <si>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</si>
  <si>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</si>
  <si>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</si>
  <si>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</si>
  <si>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</si>
  <si>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</si>
  <si>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</si>
  <si>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</si>
  <si>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</si>
  <si>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</si>
  <si>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</si>
  <si>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</si>
  <si>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</si>
  <si>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</si>
  <si>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</si>
  <si>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</si>
  <si>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</si>
  <si>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</si>
  <si>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</si>
  <si>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</si>
  <si>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</si>
  <si>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</si>
  <si>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</si>
  <si>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</si>
  <si>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</si>
  <si>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</si>
  <si>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</si>
  <si>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</si>
  <si>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</si>
  <si>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</si>
  <si>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</si>
  <si>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</si>
  <si>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</si>
  <si>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</si>
  <si>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</si>
  <si>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</si>
  <si>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</si>
  <si>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</si>
  <si>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</si>
  <si>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</si>
  <si>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</si>
  <si>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</si>
  <si>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</si>
  <si>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</si>
  <si>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</si>
  <si>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</si>
  <si>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</si>
  <si>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</si>
  <si>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</si>
  <si>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</si>
  <si>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</si>
  <si>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</si>
  <si>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</si>
  <si>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</si>
  <si>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</si>
  <si>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</si>
  <si>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</si>
  <si>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</si>
  <si>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</si>
  <si>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</si>
  <si>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</si>
  <si>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</si>
  <si>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</si>
  <si>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</si>
  <si>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</si>
  <si>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</si>
  <si>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</si>
  <si>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</si>
  <si>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</si>
  <si>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</si>
  <si>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</si>
  <si>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</si>
  <si>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</si>
  <si>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</si>
  <si>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</si>
  <si>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</si>
  <si>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</si>
  <si>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</si>
  <si>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</si>
  <si>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</si>
  <si>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</si>
  <si>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</si>
  <si>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</si>
  <si>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</si>
  <si>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</si>
  <si>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</si>
  <si>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</si>
  <si>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</si>
  <si>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</si>
  <si>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</si>
  <si>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</si>
  <si>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</si>
  <si>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</si>
  <si>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</si>
  <si>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</si>
  <si>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</si>
  <si>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</si>
  <si>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</si>
  <si>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</si>
  <si>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</si>
  <si>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</si>
  <si>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</si>
  <si>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</si>
  <si>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</si>
  <si>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</si>
  <si>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</si>
  <si>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</si>
  <si>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</si>
  <si>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</si>
  <si>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</si>
  <si>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</si>
  <si>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</si>
  <si>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</si>
  <si>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</si>
  <si>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</si>
  <si>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</si>
  <si>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</si>
  <si>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</si>
  <si>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</si>
  <si>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</si>
  <si>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</si>
  <si>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</si>
  <si>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</si>
  <si>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</si>
  <si>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</si>
  <si>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</si>
  <si>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</si>
  <si>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</si>
  <si>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</si>
  <si>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</si>
  <si>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</si>
  <si>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</si>
  <si>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</si>
  <si>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</si>
  <si>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</si>
  <si>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</si>
  <si>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</si>
  <si>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</si>
  <si>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</si>
  <si>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</si>
  <si>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</si>
  <si>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</si>
  <si>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</si>
  <si>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</si>
  <si>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</si>
  <si>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</si>
  <si>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</si>
  <si>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</si>
  <si>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</si>
  <si>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</si>
  <si>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</si>
  <si>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</si>
  <si>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</si>
  <si>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</si>
  <si>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</si>
  <si>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</si>
  <si>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</si>
  <si>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</si>
  <si>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</si>
  <si>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</si>
  <si>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</si>
  <si>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</si>
  <si>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</si>
  <si>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</si>
  <si>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</si>
  <si>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</si>
  <si>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</si>
  <si>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</si>
  <si>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</si>
  <si>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</si>
  <si>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</si>
  <si>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</si>
  <si>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</si>
  <si>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</si>
  <si>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</si>
  <si>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</si>
  <si>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</si>
  <si>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</si>
  <si>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</si>
  <si>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</si>
  <si>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</si>
  <si>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</si>
  <si>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</si>
  <si>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</si>
  <si>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</si>
  <si>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</si>
  <si>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</si>
  <si>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</si>
  <si>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</si>
  <si>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</si>
  <si>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</si>
  <si>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</si>
  <si>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</si>
  <si>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</si>
  <si>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</si>
  <si>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</si>
  <si>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</si>
  <si>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</si>
  <si>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</si>
  <si>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</si>
  <si>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</si>
  <si>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</si>
  <si>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</si>
  <si>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</si>
  <si>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</si>
  <si>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</si>
  <si>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</si>
  <si>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</si>
  <si>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</si>
  <si>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</si>
  <si>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</si>
  <si>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</si>
  <si>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</si>
  <si>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</si>
  <si>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</si>
  <si>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</si>
  <si>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</si>
  <si>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</si>
  <si>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</si>
  <si>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</si>
  <si>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</si>
  <si>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</si>
  <si>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</si>
  <si>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</si>
  <si>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</si>
  <si>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</si>
  <si>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</si>
  <si>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</si>
  <si>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</si>
  <si>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</si>
  <si>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</si>
  <si>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</si>
  <si>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</si>
  <si>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</si>
  <si>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</si>
  <si>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</si>
  <si>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</si>
  <si>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</si>
  <si>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</si>
  <si>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</si>
  <si>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</si>
  <si>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</si>
  <si>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</si>
  <si>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</si>
  <si>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</si>
  <si>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</si>
  <si>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</si>
  <si>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</si>
  <si>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</si>
  <si>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</si>
  <si>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</si>
  <si>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</si>
  <si>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</si>
  <si>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</si>
  <si>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</si>
  <si>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</si>
  <si>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</si>
  <si>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</si>
  <si>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</si>
  <si>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</si>
  <si>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</si>
  <si>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</si>
  <si>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</si>
  <si>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</si>
  <si>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</si>
  <si>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</si>
  <si>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</si>
  <si>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</si>
  <si>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</si>
  <si>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</si>
  <si>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</si>
  <si>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</si>
  <si>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</si>
  <si>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</si>
  <si>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</si>
  <si>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</si>
  <si>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</si>
  <si>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</si>
  <si>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</si>
  <si>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</si>
  <si>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</si>
  <si>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</si>
  <si>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</si>
  <si>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</si>
  <si>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</si>
  <si>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</si>
  <si>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</si>
  <si>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</si>
  <si>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</si>
  <si>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</si>
  <si>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</si>
  <si>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</si>
  <si>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</si>
  <si>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</si>
  <si>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</si>
  <si>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</si>
  <si>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</si>
  <si>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</si>
  <si>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</si>
  <si>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</si>
  <si>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</si>
  <si>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</si>
  <si>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</si>
  <si>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</si>
  <si>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</si>
  <si>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</si>
  <si>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</si>
  <si>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</si>
  <si>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</si>
  <si>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</si>
  <si>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</si>
  <si>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</si>
  <si>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</si>
  <si>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</si>
  <si>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</si>
  <si>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</si>
  <si>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</si>
  <si>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</si>
  <si>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</si>
  <si>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</si>
  <si>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</si>
  <si>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</si>
  <si>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</si>
  <si>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</si>
  <si>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</si>
  <si>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</si>
  <si>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</si>
  <si>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</si>
  <si>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</si>
  <si>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</si>
  <si>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</si>
  <si>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</si>
  <si>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</si>
  <si>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</si>
  <si>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</si>
  <si>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</si>
  <si>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</si>
  <si>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</si>
  <si>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</si>
  <si>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</si>
  <si>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</si>
  <si>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</si>
  <si>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</si>
  <si>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</si>
  <si>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</si>
  <si>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</si>
  <si>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</si>
  <si>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</si>
  <si>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</si>
  <si>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</si>
  <si>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</si>
  <si>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</si>
  <si>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</si>
  <si>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</si>
  <si>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</si>
  <si>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</si>
  <si>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</si>
  <si>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</si>
  <si>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</si>
  <si>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</si>
  <si>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</si>
  <si>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</si>
  <si>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</si>
  <si>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</si>
  <si>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</si>
  <si>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</si>
  <si>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</si>
  <si>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</si>
  <si>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</si>
  <si>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</si>
  <si>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</si>
  <si>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</si>
  <si>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</si>
  <si>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</si>
  <si>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</si>
  <si>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</si>
  <si>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</si>
  <si>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</si>
  <si>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</si>
  <si>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</si>
  <si>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</si>
  <si>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</si>
  <si>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</si>
  <si>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</si>
  <si>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</si>
  <si>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</si>
  <si>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</si>
  <si>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</si>
  <si>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</si>
  <si>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</si>
  <si>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</si>
  <si>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</si>
  <si>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</si>
  <si>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</si>
  <si>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</si>
  <si>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</si>
  <si>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</si>
  <si>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</si>
  <si>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</si>
  <si>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</si>
  <si>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</si>
  <si>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</si>
  <si>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</si>
  <si>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</si>
  <si>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</si>
  <si>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</si>
  <si>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</si>
  <si>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</si>
  <si>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</si>
  <si>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</si>
  <si>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</si>
  <si>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</si>
  <si>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</si>
  <si>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</si>
  <si>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</si>
  <si>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</si>
  <si>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</si>
  <si>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</si>
  <si>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</si>
  <si>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</si>
  <si>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</si>
  <si>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</si>
  <si>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</si>
  <si>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</si>
  <si>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</si>
  <si>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</si>
  <si>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</si>
  <si>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</si>
  <si>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</si>
  <si>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</si>
  <si>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</si>
  <si>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</si>
  <si>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</si>
  <si>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</si>
  <si>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</si>
  <si>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</si>
  <si>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</si>
  <si>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</si>
  <si>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</si>
  <si>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</si>
  <si>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</si>
  <si>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</si>
  <si>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</si>
  <si>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</si>
  <si>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</si>
  <si>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</si>
  <si>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</si>
  <si>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</si>
  <si>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</si>
  <si>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</si>
  <si>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</si>
  <si>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</si>
  <si>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</si>
  <si>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</si>
  <si>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</si>
  <si>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</si>
  <si>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</si>
  <si>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</si>
  <si>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</si>
  <si>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</si>
  <si>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</si>
  <si>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</si>
  <si>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</si>
  <si>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</si>
  <si>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</si>
  <si>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</si>
  <si>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</si>
  <si>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</si>
  <si>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</si>
  <si>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</si>
  <si>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</si>
  <si>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</si>
  <si>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</si>
  <si>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</si>
  <si>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</si>
  <si>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</si>
  <si>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</si>
  <si>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</si>
  <si>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</si>
  <si>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</si>
  <si>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</si>
  <si>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</si>
  <si>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</si>
  <si>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</si>
  <si>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</si>
  <si>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</si>
  <si>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</si>
  <si>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</si>
  <si>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</si>
  <si>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</si>
  <si>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</si>
  <si>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</si>
  <si>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</si>
  <si>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</si>
  <si>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</si>
  <si>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</si>
  <si>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</si>
  <si>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</si>
  <si>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</si>
  <si>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</si>
  <si>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</si>
  <si>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</si>
  <si>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</si>
  <si>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</si>
  <si>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</si>
  <si>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</si>
  <si>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</si>
  <si>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</si>
  <si>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</si>
  <si>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</si>
  <si>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</si>
  <si>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</si>
  <si>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</si>
  <si>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</si>
  <si>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</si>
  <si>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</si>
  <si>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</si>
  <si>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</si>
  <si>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</si>
  <si>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</si>
  <si>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</si>
  <si>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</si>
  <si>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</si>
  <si>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</si>
  <si>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</si>
  <si>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</si>
  <si>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</si>
  <si>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</si>
  <si>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</si>
  <si>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</si>
  <si>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</si>
  <si>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</si>
  <si>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</si>
  <si>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</si>
  <si>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</si>
  <si>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</si>
  <si>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</si>
  <si>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</si>
  <si>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</si>
  <si>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</si>
  <si>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</si>
  <si>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</si>
  <si>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</si>
  <si>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</si>
  <si>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</si>
  <si>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</si>
  <si>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</si>
  <si>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</si>
  <si>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</si>
  <si>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</si>
  <si>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</si>
  <si>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</si>
  <si>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</si>
  <si>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</si>
  <si>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</si>
  <si>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</si>
  <si>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</si>
  <si>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</si>
  <si>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</si>
  <si>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</si>
  <si>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</si>
  <si>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</si>
  <si>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</si>
  <si>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</si>
  <si>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</si>
  <si>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</si>
  <si>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</si>
  <si>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</si>
  <si>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</si>
  <si>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</si>
  <si>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</si>
  <si>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</si>
  <si>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</si>
  <si>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</si>
  <si>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</si>
  <si>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</si>
  <si>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</si>
  <si>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</si>
  <si>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</si>
  <si>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</si>
  <si>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</si>
  <si>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</si>
  <si>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</si>
  <si>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</si>
  <si>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</si>
  <si>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</si>
  <si>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</si>
  <si>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</si>
  <si>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</si>
  <si>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</si>
  <si>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</si>
  <si>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</si>
  <si>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</si>
  <si>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</si>
  <si>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</si>
  <si>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</si>
  <si>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</si>
  <si>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</si>
  <si>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</si>
  <si>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</si>
  <si>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</si>
  <si>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</si>
  <si>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</si>
  <si>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</si>
  <si>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</si>
  <si>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</si>
  <si>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</si>
  <si>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</si>
  <si>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</si>
  <si>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</si>
  <si>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</si>
  <si>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</si>
  <si>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</si>
  <si>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</si>
  <si>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</si>
  <si>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</si>
  <si>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</si>
  <si>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</si>
  <si>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</si>
  <si>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</si>
  <si>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</si>
  <si>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</si>
  <si>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</si>
  <si>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</si>
  <si>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</si>
  <si>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</si>
  <si>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</si>
  <si>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</si>
  <si>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</si>
  <si>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</si>
  <si>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</si>
  <si>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</si>
  <si>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</si>
  <si>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</si>
  <si>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</si>
  <si>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</si>
  <si>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</si>
  <si>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</si>
  <si>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</si>
  <si>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</si>
  <si>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</si>
  <si>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</si>
  <si>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</si>
  <si>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</si>
  <si>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</si>
  <si>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</si>
  <si>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</si>
  <si>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</si>
  <si>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</si>
  <si>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</si>
  <si>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</si>
  <si>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</si>
  <si>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</si>
  <si>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</si>
  <si>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</si>
  <si>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</si>
  <si>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</si>
  <si>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</si>
  <si>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</si>
  <si>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</si>
  <si>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</si>
  <si>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</si>
  <si>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</si>
  <si>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</si>
  <si>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</si>
  <si>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</si>
  <si>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</si>
  <si>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</si>
  <si>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</si>
  <si>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</si>
  <si>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</si>
  <si>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</si>
  <si>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</si>
  <si>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</si>
  <si>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</si>
  <si>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</si>
  <si>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</si>
  <si>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</si>
  <si>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</si>
  <si>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</si>
  <si>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</si>
  <si>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</si>
  <si>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</si>
  <si>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</si>
  <si>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</si>
  <si>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</si>
  <si>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</si>
  <si>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</si>
  <si>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</si>
  <si>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</si>
  <si>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</si>
  <si>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</si>
  <si>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</si>
  <si>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</si>
  <si>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</si>
  <si>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</si>
  <si>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</si>
  <si>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</si>
  <si>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</si>
  <si>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</si>
  <si>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</si>
  <si>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</si>
  <si>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</si>
  <si>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</si>
  <si>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</si>
  <si>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</si>
  <si>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</si>
  <si>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</si>
  <si>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</si>
  <si>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</si>
  <si>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</si>
  <si>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</si>
  <si>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</si>
  <si>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</si>
  <si>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</si>
  <si>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</si>
  <si>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</si>
  <si>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</si>
  <si>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</si>
  <si>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</si>
  <si>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</si>
  <si>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</si>
  <si>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</si>
  <si>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</si>
  <si>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</si>
  <si>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</si>
  <si>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</si>
  <si>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</si>
  <si>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</si>
  <si>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</si>
  <si>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</si>
  <si>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</si>
  <si>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</si>
  <si>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</si>
  <si>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</si>
  <si>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</si>
  <si>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</si>
  <si>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</si>
  <si>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</si>
  <si>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</si>
  <si>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</si>
  <si>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</si>
  <si>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</si>
  <si>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</si>
  <si>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</si>
  <si>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</si>
  <si>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</si>
  <si>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</si>
  <si>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</si>
  <si>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</si>
  <si>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</si>
  <si>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</si>
  <si>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</si>
  <si>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</si>
  <si>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</si>
  <si>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</si>
  <si>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</si>
  <si>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</si>
  <si>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</si>
  <si>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</si>
  <si>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</si>
  <si>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</si>
  <si>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</si>
  <si>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</si>
  <si>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</si>
  <si>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</si>
  <si>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</si>
  <si>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</si>
  <si>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</si>
  <si>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</si>
  <si>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</si>
  <si>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</si>
  <si>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</si>
  <si>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</si>
  <si>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</si>
  <si>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</si>
  <si>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</si>
  <si>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</si>
  <si>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</si>
  <si>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</si>
  <si>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</si>
  <si>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</si>
  <si>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</si>
  <si>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</si>
  <si>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</si>
  <si>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</si>
  <si>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</si>
  <si>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</si>
  <si>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</si>
  <si>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</si>
  <si>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</si>
  <si>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</si>
  <si>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</si>
  <si>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</si>
  <si>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</si>
  <si>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</si>
  <si>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</si>
  <si>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</si>
  <si>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</si>
  <si>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</si>
  <si>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</si>
  <si>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</si>
  <si>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</si>
  <si>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</si>
  <si>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</si>
  <si>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</si>
  <si>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</si>
  <si>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</si>
  <si>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</si>
  <si>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</si>
  <si>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</si>
  <si>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</si>
  <si>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</si>
  <si>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</si>
  <si>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</si>
  <si>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</si>
  <si>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</si>
  <si>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</si>
  <si>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</si>
  <si>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</si>
  <si>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</si>
  <si>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</si>
  <si>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</si>
  <si>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</si>
  <si>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</si>
  <si>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</si>
  <si>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</si>
  <si>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</si>
  <si>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</si>
  <si>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</si>
  <si>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</si>
  <si>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</si>
  <si>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</si>
  <si>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</si>
  <si>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</si>
  <si>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</si>
  <si>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</si>
  <si>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</si>
  <si>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</si>
  <si>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</si>
  <si>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</si>
  <si>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</si>
  <si>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</si>
  <si>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</si>
  <si>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</si>
  <si>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</si>
  <si>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</si>
  <si>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</si>
  <si>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</si>
  <si>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</si>
  <si>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</si>
  <si>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</si>
  <si>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</si>
  <si>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</si>
  <si>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</si>
  <si>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</si>
  <si>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</si>
  <si>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</si>
  <si>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</si>
  <si>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</si>
  <si>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</si>
  <si>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</si>
  <si>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</si>
  <si>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</si>
  <si>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</si>
  <si>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</si>
  <si>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</si>
  <si>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</si>
  <si>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</si>
  <si>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</si>
  <si>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</si>
  <si>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</si>
  <si>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</si>
  <si>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</si>
  <si>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</si>
  <si>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</si>
  <si>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</si>
  <si>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</si>
  <si>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</si>
  <si>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</si>
  <si>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</si>
  <si>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</si>
  <si>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</si>
  <si>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</si>
  <si>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</si>
  <si>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</si>
  <si>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</si>
  <si>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</si>
  <si>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</si>
  <si>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</si>
  <si>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</si>
  <si>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</si>
  <si>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</si>
  <si>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</si>
  <si>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</si>
  <si>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</si>
  <si>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</si>
  <si>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</si>
  <si>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</si>
  <si>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</si>
  <si>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</si>
  <si>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</si>
  <si>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</si>
  <si>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</si>
  <si>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</si>
  <si>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</si>
  <si>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</si>
  <si>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</si>
  <si>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</si>
  <si>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</si>
  <si>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</si>
  <si>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</si>
  <si>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</si>
  <si>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</si>
  <si>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</si>
  <si>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</si>
  <si>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</si>
  <si>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</si>
  <si>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</si>
  <si>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</si>
  <si>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</si>
  <si>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</si>
  <si>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</si>
  <si>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</si>
  <si>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</si>
  <si>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</si>
  <si>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</si>
  <si>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</si>
  <si>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</si>
  <si>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</si>
  <si>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</si>
  <si>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</si>
  <si>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</si>
  <si>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</si>
  <si>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</si>
  <si>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</si>
  <si>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</si>
  <si>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</si>
  <si>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</si>
  <si>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</si>
  <si>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</si>
  <si>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</si>
  <si>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</si>
  <si>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</si>
  <si>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</si>
  <si>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</si>
  <si>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</si>
  <si>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</si>
  <si>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</si>
  <si>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</si>
  <si>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</si>
  <si>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</si>
  <si>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</si>
  <si>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</si>
  <si>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</si>
  <si>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</si>
  <si>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</si>
  <si>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</si>
  <si>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</si>
  <si>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</si>
  <si>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</si>
  <si>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</si>
  <si>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</si>
  <si>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</si>
  <si>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</si>
  <si>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</si>
  <si>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</si>
  <si>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</si>
  <si>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</si>
  <si>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</si>
  <si>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</si>
  <si>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</si>
  <si>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</si>
  <si>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</si>
  <si>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</si>
  <si>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</si>
  <si>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</si>
  <si>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</si>
  <si>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</si>
  <si>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</si>
  <si>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</si>
  <si>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</si>
  <si>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</si>
  <si>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</si>
  <si>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</si>
  <si>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</si>
  <si>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</si>
  <si>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</si>
  <si>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</si>
  <si>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</si>
  <si>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</si>
  <si>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</si>
  <si>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</si>
  <si>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</si>
  <si>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</si>
  <si>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</si>
  <si>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</si>
  <si>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</si>
  <si>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</si>
  <si>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</si>
  <si>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</si>
  <si>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</si>
  <si>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</si>
  <si>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</si>
  <si>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</si>
  <si>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</si>
  <si>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</si>
  <si>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</si>
  <si>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</si>
  <si>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</si>
  <si>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</si>
  <si>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</si>
  <si>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</si>
  <si>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</si>
  <si>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</si>
  <si>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</si>
  <si>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</si>
  <si>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</si>
  <si>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</si>
  <si>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</si>
  <si>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</si>
  <si>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</si>
  <si>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</si>
  <si>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</si>
  <si>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</si>
  <si>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</si>
  <si>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</si>
  <si>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</si>
  <si>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</si>
  <si>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</si>
  <si>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</si>
  <si>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</si>
  <si>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</si>
  <si>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</si>
  <si>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</si>
  <si>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</si>
  <si>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</si>
  <si>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</si>
  <si>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</si>
  <si>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</si>
  <si>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</si>
  <si>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</si>
  <si>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</si>
  <si>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</si>
  <si>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</si>
  <si>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</si>
  <si>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</si>
  <si>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</si>
  <si>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</si>
  <si>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</si>
  <si>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</si>
  <si>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</si>
  <si>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</si>
  <si>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</si>
  <si>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</si>
  <si>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</si>
  <si>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</si>
  <si>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</si>
  <si>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</si>
  <si>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</si>
  <si>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</si>
  <si>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</si>
  <si>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</si>
  <si>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</si>
  <si>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</si>
  <si>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</si>
  <si>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</si>
  <si>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</si>
  <si>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</si>
  <si>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</si>
  <si>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</si>
  <si>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</si>
  <si>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</si>
  <si>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</si>
  <si>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</si>
  <si>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</si>
  <si>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</si>
  <si>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</si>
  <si>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</si>
  <si>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</si>
  <si>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</si>
  <si>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</si>
  <si>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</si>
  <si>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</si>
  <si>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</si>
  <si>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</si>
  <si>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</si>
  <si>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</si>
  <si>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</si>
  <si>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</si>
  <si>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</si>
  <si>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</si>
  <si>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</si>
  <si>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</si>
  <si>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</si>
  <si>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</si>
  <si>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</si>
  <si>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</si>
  <si>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</si>
  <si>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</si>
  <si>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</si>
  <si>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</si>
  <si>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</si>
  <si>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</si>
  <si>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</si>
  <si>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</si>
  <si>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</si>
  <si>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</si>
  <si>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</si>
  <si>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</si>
  <si>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</si>
  <si>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</si>
  <si>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</si>
  <si>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</si>
  <si>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</si>
  <si>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</si>
  <si>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</si>
  <si>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</si>
  <si>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</si>
  <si>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</si>
  <si>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</si>
  <si>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</si>
  <si>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</si>
  <si>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</si>
  <si>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</si>
  <si>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</si>
  <si>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</si>
  <si>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</si>
  <si>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</si>
  <si>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</si>
  <si>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</si>
  <si>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</si>
  <si>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</si>
  <si>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</si>
  <si>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</si>
  <si>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</si>
  <si>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</si>
  <si>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</si>
  <si>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</si>
  <si>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</si>
  <si>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</si>
  <si>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</si>
  <si>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</si>
  <si>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</si>
  <si>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</si>
  <si>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</si>
  <si>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</si>
  <si>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</si>
  <si>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</si>
  <si>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</si>
  <si>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</si>
  <si>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</si>
  <si>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</si>
  <si>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</si>
  <si>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</si>
  <si>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</si>
  <si>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</si>
  <si>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</si>
  <si>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</si>
  <si>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</si>
  <si>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</si>
  <si>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</si>
  <si>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</si>
  <si>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</si>
  <si>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</si>
  <si>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</si>
  <si>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</si>
  <si>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</si>
  <si>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</si>
  <si>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</si>
  <si>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</si>
  <si>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</si>
  <si>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</si>
  <si>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</si>
  <si>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</si>
  <si>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</si>
  <si>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</si>
  <si>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</si>
  <si>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</si>
  <si>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</si>
  <si>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</si>
  <si>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</si>
  <si>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</si>
  <si>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</si>
  <si>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</si>
  <si>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</si>
  <si>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</si>
  <si>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</si>
  <si>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</si>
  <si>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</si>
  <si>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</si>
  <si>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</si>
  <si>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</si>
  <si>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</si>
  <si>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</si>
  <si>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</si>
  <si>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</si>
  <si>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</si>
  <si>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</si>
  <si>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</si>
  <si>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</si>
  <si>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</si>
  <si>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</si>
  <si>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</si>
  <si>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</si>
  <si>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</si>
  <si>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</si>
  <si>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</si>
  <si>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</si>
  <si>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</si>
  <si>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</si>
  <si>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</si>
  <si>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</si>
  <si>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</si>
  <si>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</si>
  <si>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</si>
  <si>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</si>
  <si>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</si>
  <si>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</si>
  <si>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</si>
  <si>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</si>
  <si>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</si>
  <si>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</si>
  <si>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</si>
  <si>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</si>
  <si>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</si>
  <si>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</si>
  <si>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</si>
  <si>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</si>
  <si>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</si>
  <si>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</si>
  <si>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</si>
  <si>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</si>
  <si>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</si>
  <si>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</si>
  <si>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</si>
  <si>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</si>
  <si>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</si>
  <si>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</si>
  <si>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</si>
  <si>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</si>
  <si>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</si>
  <si>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</si>
  <si>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</si>
  <si>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</si>
  <si>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</si>
  <si>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</si>
  <si>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</si>
  <si>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</si>
  <si>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</si>
  <si>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</si>
  <si>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</si>
  <si>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</si>
  <si>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</si>
  <si>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</si>
  <si>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</si>
  <si>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</si>
  <si>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</si>
  <si>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</si>
  <si>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</si>
  <si>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</si>
  <si>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</si>
  <si>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</si>
  <si>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</si>
  <si>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</si>
  <si>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</si>
  <si>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</si>
  <si>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</si>
  <si>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</si>
  <si>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</si>
  <si>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</si>
  <si>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</si>
  <si>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</si>
  <si>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</si>
  <si>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</si>
  <si>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</si>
  <si>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</si>
  <si>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</si>
  <si>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</si>
  <si>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</si>
  <si>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</si>
  <si>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</si>
  <si>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</si>
  <si>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</si>
  <si>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</si>
  <si>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</si>
  <si>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</si>
  <si>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</si>
  <si>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</si>
  <si>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</si>
  <si>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</si>
  <si>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</si>
  <si>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</si>
  <si>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</si>
  <si>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</si>
  <si>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</si>
  <si>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</si>
  <si>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</si>
  <si>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</si>
  <si>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</si>
  <si>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</si>
  <si>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</si>
  <si>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</si>
  <si>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</si>
  <si>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</si>
  <si>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</si>
  <si>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</si>
  <si>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</si>
  <si>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</si>
  <si>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</si>
  <si>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</si>
  <si>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</si>
  <si>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</si>
  <si>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</si>
  <si>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</si>
  <si>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</si>
  <si>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</si>
  <si>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</si>
  <si>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</si>
  <si>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</si>
  <si>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</si>
  <si>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</si>
  <si>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</si>
  <si>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</si>
  <si>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</si>
  <si>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</si>
  <si>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</si>
  <si>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</si>
  <si>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</si>
  <si>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</si>
  <si>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</si>
  <si>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</si>
  <si>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</si>
  <si>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</si>
  <si>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</si>
  <si>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</si>
  <si>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</si>
  <si>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</si>
  <si>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</si>
  <si>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</si>
  <si>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</si>
  <si>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</si>
  <si>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</si>
  <si>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</si>
  <si>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</si>
  <si>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</si>
  <si>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</si>
  <si>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</si>
  <si>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</si>
  <si>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</si>
  <si>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</si>
  <si>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</si>
  <si>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</si>
  <si>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</si>
  <si>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</si>
  <si>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</si>
  <si>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</si>
  <si>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</si>
  <si>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</si>
  <si>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</si>
  <si>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</si>
  <si>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</si>
  <si>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</si>
  <si>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</si>
  <si>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</si>
  <si>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</si>
  <si>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</si>
  <si>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</si>
  <si>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</si>
  <si>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</si>
  <si>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</si>
  <si>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</si>
  <si>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</si>
  <si>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</si>
  <si>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</si>
  <si>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</si>
  <si>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</si>
  <si>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</si>
  <si>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</si>
  <si>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</si>
  <si>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</si>
  <si>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</si>
  <si>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</si>
  <si>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</si>
  <si>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</si>
  <si>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</si>
  <si>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</si>
  <si>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</si>
  <si>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</si>
  <si>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</si>
  <si>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</si>
  <si>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</si>
  <si>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</si>
  <si>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</si>
  <si>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</si>
  <si>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</si>
  <si>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</si>
  <si>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</si>
  <si>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</si>
  <si>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</si>
  <si>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</si>
  <si>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</si>
  <si>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</si>
  <si>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</si>
  <si>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</si>
  <si>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</si>
  <si>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</si>
  <si>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</si>
  <si>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</si>
  <si>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</si>
  <si>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</si>
  <si>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</si>
  <si>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</si>
  <si>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</si>
  <si>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</si>
  <si>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</si>
  <si>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</si>
  <si>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</si>
  <si>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</si>
  <si>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</si>
  <si>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</si>
  <si>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</si>
  <si>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</si>
  <si>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</si>
  <si>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</si>
  <si>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</si>
  <si>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</si>
  <si>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</si>
  <si>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</si>
  <si>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</si>
  <si>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</si>
  <si>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</si>
  <si>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</si>
  <si>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</si>
  <si>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</si>
  <si>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</si>
  <si>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</si>
  <si>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</si>
  <si>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</si>
  <si>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</si>
  <si>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</si>
  <si>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</si>
  <si>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</si>
  <si>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</si>
  <si>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</si>
  <si>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</si>
  <si>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</si>
  <si>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</si>
  <si>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</si>
  <si>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</si>
  <si>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</si>
  <si>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</si>
  <si>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</si>
  <si>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</si>
  <si>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</si>
  <si>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</si>
  <si>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</si>
  <si>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</si>
  <si>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</si>
  <si>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</si>
  <si>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</si>
  <si>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</si>
  <si>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</si>
  <si>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</si>
  <si>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</si>
  <si>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</si>
  <si>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</si>
  <si>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</si>
  <si>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</si>
  <si>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</si>
  <si>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</si>
  <si>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</si>
  <si>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</si>
  <si>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</si>
  <si>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</si>
  <si>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</si>
  <si>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</si>
  <si>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</si>
  <si>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</si>
  <si>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</si>
  <si>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</si>
  <si>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</si>
  <si>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</si>
  <si>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</si>
  <si>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</si>
  <si>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</si>
  <si>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</si>
  <si>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</si>
  <si>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</si>
  <si>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</si>
  <si>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</si>
  <si>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</si>
  <si>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</si>
  <si>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</si>
  <si>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</si>
  <si>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</si>
  <si>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</si>
  <si>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</si>
  <si>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</si>
  <si>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</si>
  <si>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</si>
  <si>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</si>
  <si>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</si>
  <si>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</si>
  <si>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</si>
  <si>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</si>
  <si>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</si>
  <si>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</si>
  <si>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</si>
  <si>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</si>
  <si>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</si>
  <si>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</si>
  <si>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</si>
  <si>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</si>
  <si>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</si>
  <si>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</si>
  <si>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</si>
  <si>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</si>
  <si>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</si>
  <si>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</si>
  <si>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</si>
  <si>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</si>
  <si>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</si>
  <si>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</si>
  <si>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</si>
  <si>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</si>
  <si>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</si>
  <si>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</si>
  <si>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</si>
  <si>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</si>
  <si>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</si>
  <si>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</si>
  <si>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</si>
  <si>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</si>
  <si>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</si>
  <si>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</si>
  <si>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</si>
  <si>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</si>
  <si>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</si>
  <si>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</si>
  <si>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</si>
  <si>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</si>
  <si>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</si>
  <si>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</si>
  <si>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</si>
  <si>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</si>
  <si>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</si>
  <si>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</si>
  <si>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</si>
  <si>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</si>
  <si>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</si>
  <si>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</si>
  <si>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</si>
  <si>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</si>
  <si>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</si>
  <si>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</si>
  <si>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</si>
  <si>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</si>
  <si>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</si>
  <si>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</si>
  <si>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</si>
  <si>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</si>
  <si>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</si>
  <si>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</si>
  <si>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</si>
  <si>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</si>
  <si>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</si>
  <si>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</si>
  <si>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</si>
  <si>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</si>
  <si>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</si>
  <si>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</si>
  <si>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</si>
  <si>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</si>
  <si>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</si>
  <si>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</si>
  <si>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</si>
  <si>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</si>
  <si>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</si>
  <si>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</si>
  <si>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</si>
  <si>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</si>
  <si>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</si>
  <si>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</si>
  <si>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</si>
  <si>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</si>
  <si>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</si>
  <si>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</si>
  <si>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</si>
  <si>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</si>
  <si>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</si>
  <si>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</si>
  <si>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</si>
  <si>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</si>
  <si>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</si>
  <si>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</si>
  <si>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</si>
  <si>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</si>
  <si>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</si>
  <si>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</si>
  <si>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</si>
  <si>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</si>
  <si>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</si>
  <si>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</si>
  <si>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</si>
  <si>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</si>
  <si>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</si>
  <si>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</si>
  <si>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</si>
  <si>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</si>
  <si>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</si>
  <si>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</si>
  <si>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</si>
  <si>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</si>
  <si>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</si>
  <si>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</si>
  <si>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</si>
  <si>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</si>
  <si>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</si>
  <si>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</si>
  <si>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</si>
  <si>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</si>
  <si>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</si>
  <si>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</si>
  <si>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</si>
  <si>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</si>
  <si>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</si>
  <si>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</si>
  <si>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</si>
  <si>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</si>
  <si>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</si>
  <si>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</si>
  <si>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</si>
  <si>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</si>
  <si>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</si>
  <si>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</si>
  <si>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</si>
  <si>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</si>
  <si>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</si>
  <si>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</si>
  <si>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</si>
  <si>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</si>
  <si>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</si>
  <si>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</si>
  <si>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</si>
  <si>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</si>
  <si>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</si>
  <si>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</si>
  <si>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</si>
  <si>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</si>
  <si>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</si>
  <si>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</si>
  <si>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</si>
  <si>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</si>
  <si>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</si>
  <si>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</si>
  <si>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</si>
  <si>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</si>
  <si>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</si>
  <si>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</si>
  <si>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</si>
  <si>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</si>
  <si>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</si>
  <si>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</si>
  <si>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</si>
  <si>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</si>
  <si>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</si>
  <si>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</si>
  <si>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</si>
  <si>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</si>
  <si>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</si>
  <si>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</si>
  <si>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</si>
  <si>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</si>
  <si>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</si>
  <si>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</si>
  <si>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</si>
  <si>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</si>
  <si>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</si>
  <si>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</si>
  <si>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</si>
  <si>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</si>
  <si>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</si>
  <si>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</si>
  <si>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</si>
  <si>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</si>
  <si>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</si>
  <si>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</si>
  <si>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</si>
  <si>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</si>
  <si>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</si>
  <si>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</si>
  <si>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</si>
  <si>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</si>
  <si>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</si>
  <si>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</si>
  <si>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</si>
  <si>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</si>
  <si>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</si>
  <si>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</si>
  <si>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</si>
  <si>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</si>
  <si>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</si>
  <si>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</si>
  <si>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</si>
  <si>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</si>
  <si>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</si>
  <si>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</si>
  <si>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</si>
  <si>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</si>
  <si>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</si>
  <si>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</si>
  <si>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</si>
  <si>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</si>
  <si>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</si>
  <si>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</si>
  <si>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</si>
  <si>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</si>
  <si>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</si>
  <si>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</si>
  <si>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</si>
  <si>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</si>
  <si>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</si>
  <si>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</si>
  <si>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</si>
  <si>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</si>
  <si>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</si>
  <si>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</si>
  <si>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</si>
  <si>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</si>
  <si>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</si>
  <si>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</si>
  <si>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</si>
  <si>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</si>
  <si>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</si>
  <si>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</si>
  <si>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</si>
  <si>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</si>
  <si>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</si>
  <si>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</si>
  <si>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</si>
  <si>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</si>
  <si>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</si>
  <si>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</si>
  <si>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</si>
  <si>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</si>
  <si>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</si>
  <si>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</si>
  <si>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</si>
  <si>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</si>
  <si>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</si>
  <si>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</si>
  <si>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</si>
  <si>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</si>
  <si>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</si>
  <si>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</si>
  <si>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</si>
  <si>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</si>
  <si>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</si>
  <si>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</si>
  <si>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</si>
  <si>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</si>
  <si>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</si>
  <si>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</si>
  <si>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</si>
  <si>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</si>
  <si>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</si>
  <si>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</si>
  <si>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</si>
  <si>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</si>
  <si>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</si>
  <si>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</si>
  <si>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</si>
  <si>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</si>
  <si>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</si>
  <si>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</si>
  <si>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</si>
  <si>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</si>
  <si>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</si>
  <si>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</si>
  <si>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</si>
  <si>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</si>
  <si>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</si>
  <si>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</si>
  <si>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</si>
  <si>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</si>
  <si>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</si>
  <si>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</si>
  <si>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</si>
  <si>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</si>
  <si>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</si>
  <si>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</si>
  <si>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</si>
  <si>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</si>
  <si>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</si>
  <si>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</si>
  <si>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</si>
  <si>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</si>
  <si>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</si>
  <si>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</si>
  <si>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</si>
  <si>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</si>
  <si>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</si>
  <si>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</si>
  <si>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</si>
  <si>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</si>
  <si>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</si>
  <si>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</si>
  <si>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</si>
  <si>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</si>
  <si>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</si>
  <si>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</si>
  <si>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</si>
  <si>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</si>
  <si>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</si>
  <si>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</si>
  <si>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</si>
  <si>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</si>
  <si>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</si>
  <si>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</si>
  <si>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</si>
  <si>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</si>
  <si>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</si>
  <si>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</si>
  <si>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</si>
  <si>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</si>
  <si>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</si>
  <si>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</si>
  <si>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</si>
  <si>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</si>
  <si>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</si>
  <si>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</si>
  <si>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</si>
  <si>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</si>
  <si>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</si>
  <si>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</si>
  <si>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</si>
  <si>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</si>
  <si>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</si>
  <si>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</si>
  <si>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</si>
  <si>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</si>
  <si>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</si>
  <si>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</si>
  <si>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</si>
  <si>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</si>
  <si>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</si>
  <si>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</si>
  <si>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</si>
  <si>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</si>
  <si>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</si>
  <si>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</si>
  <si>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</si>
  <si>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</si>
  <si>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</si>
  <si>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</si>
  <si>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</si>
  <si>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</si>
  <si>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</si>
  <si>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</si>
  <si>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</si>
  <si>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</si>
  <si>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</si>
  <si>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</si>
  <si>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</si>
  <si>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</si>
  <si>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</si>
  <si>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</si>
  <si>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</si>
  <si>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</si>
  <si>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</si>
  <si>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</si>
  <si>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</si>
  <si>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</si>
  <si>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</si>
  <si>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</si>
  <si>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</si>
  <si>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</si>
  <si>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</si>
  <si>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</si>
  <si>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</si>
  <si>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</si>
  <si>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</si>
  <si>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</si>
  <si>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</si>
  <si>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</si>
  <si>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</si>
  <si>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</si>
  <si>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</si>
  <si>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</si>
  <si>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</si>
  <si>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</si>
  <si>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</si>
  <si>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</si>
  <si>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</si>
  <si>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</si>
  <si>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</si>
  <si>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</si>
  <si>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</si>
  <si>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</si>
  <si>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</si>
  <si>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</si>
  <si>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</si>
  <si>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</si>
  <si>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</si>
  <si>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</si>
  <si>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</si>
  <si>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</si>
  <si>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</si>
  <si>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</si>
  <si>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</si>
  <si>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</si>
  <si>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</si>
  <si>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</si>
  <si>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</si>
  <si>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</si>
  <si>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</si>
  <si>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</si>
  <si>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</si>
  <si>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</si>
  <si>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</si>
  <si>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</si>
  <si>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</si>
  <si>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</si>
  <si>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</si>
  <si>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</si>
  <si>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</si>
  <si>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</si>
  <si>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</si>
  <si>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</si>
  <si>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</si>
  <si>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</si>
  <si>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</si>
  <si>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</si>
  <si>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</si>
  <si>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</si>
  <si>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</si>
  <si>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</si>
  <si>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</si>
  <si>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</si>
  <si>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</si>
  <si>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</si>
  <si>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</si>
  <si>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</si>
  <si>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</si>
  <si>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</si>
  <si>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</si>
  <si>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</si>
  <si>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</si>
  <si>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</si>
  <si>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</si>
  <si>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</si>
  <si>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</si>
  <si>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</si>
  <si>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</si>
  <si>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</si>
  <si>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</si>
  <si>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</si>
  <si>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</si>
  <si>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</si>
  <si>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</si>
  <si>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</si>
  <si>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</si>
  <si>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</si>
  <si>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</si>
  <si>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</si>
  <si>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</si>
  <si>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</si>
  <si>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</si>
  <si>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</si>
  <si>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</si>
  <si>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</si>
  <si>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</si>
  <si>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</si>
  <si>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</si>
  <si>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</si>
  <si>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</si>
  <si>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</si>
  <si>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</si>
  <si>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</si>
  <si>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</si>
  <si>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</si>
  <si>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</si>
  <si>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</si>
  <si>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</si>
  <si>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</si>
  <si>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</si>
  <si>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</si>
  <si>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</si>
  <si>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</si>
  <si>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</si>
  <si>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</si>
  <si>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</si>
  <si>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</si>
  <si>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</si>
  <si>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</si>
  <si>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</si>
  <si>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</si>
  <si>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</si>
  <si>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</si>
  <si>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</si>
  <si>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</si>
  <si>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</si>
  <si>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</si>
  <si>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</si>
  <si>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</si>
  <si>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</si>
  <si>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</si>
  <si>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</si>
  <si>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</si>
  <si>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</si>
  <si>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</si>
  <si>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</si>
  <si>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</si>
  <si>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</si>
  <si>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</si>
  <si>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</si>
  <si>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</si>
  <si>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</si>
  <si>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</si>
  <si>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</si>
  <si>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</si>
  <si>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</si>
  <si>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</si>
  <si>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</si>
  <si>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</si>
  <si>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</si>
  <si>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</si>
  <si>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</si>
  <si>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</si>
  <si>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</si>
  <si>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</si>
  <si>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</si>
  <si>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</si>
  <si>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</si>
  <si>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</si>
  <si>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</si>
  <si>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</si>
  <si>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</si>
  <si>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</si>
  <si>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</si>
  <si>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</si>
  <si>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</si>
  <si>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</si>
  <si>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</si>
  <si>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</si>
  <si>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</si>
  <si>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</si>
  <si>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</si>
  <si>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</si>
  <si>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</si>
  <si>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</si>
  <si>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</si>
  <si>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</si>
  <si>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</si>
  <si>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</si>
  <si>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</si>
  <si>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</si>
  <si>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</si>
  <si>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</si>
  <si>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</si>
  <si>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</si>
  <si>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</si>
  <si>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</si>
  <si>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</si>
  <si>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</si>
  <si>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</si>
  <si>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</si>
  <si>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</si>
  <si>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</si>
  <si>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</si>
  <si>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</si>
  <si>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</si>
  <si>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</si>
  <si>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</si>
  <si>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</si>
  <si>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</si>
  <si>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</si>
  <si>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</si>
  <si>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</si>
  <si>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</si>
  <si>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</si>
  <si>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</si>
  <si>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</si>
  <si>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</si>
  <si>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</si>
  <si>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</si>
  <si>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</si>
  <si>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</si>
  <si>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</si>
  <si>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</si>
  <si>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</si>
  <si>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</si>
  <si>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</si>
  <si>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</si>
  <si>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</si>
  <si>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</si>
  <si>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</si>
  <si>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</si>
  <si>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</si>
  <si>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</si>
  <si>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</si>
  <si>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</si>
  <si>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</si>
  <si>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</si>
  <si>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</si>
  <si>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</si>
  <si>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</si>
  <si>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</si>
  <si>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</si>
  <si>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</si>
  <si>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</si>
  <si>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</si>
  <si>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</si>
  <si>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</si>
  <si>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</si>
  <si>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</si>
  <si>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</si>
  <si>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</si>
  <si>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</si>
  <si>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</si>
  <si>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</si>
  <si>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</si>
  <si>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</si>
  <si>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</si>
  <si>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</si>
  <si>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</si>
  <si>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</si>
  <si>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</si>
  <si>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</si>
  <si>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</si>
  <si>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</si>
  <si>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</si>
  <si>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</si>
  <si>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</si>
  <si>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</si>
  <si>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</si>
  <si>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</si>
  <si>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</si>
  <si>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</si>
  <si>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</si>
  <si>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</si>
  <si>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</si>
  <si>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</si>
  <si>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</si>
  <si>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</si>
  <si>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</si>
  <si>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</si>
  <si>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</si>
  <si>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</si>
  <si>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</si>
  <si>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</si>
  <si>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</si>
  <si>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</si>
  <si>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</si>
  <si>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</si>
  <si>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</si>
  <si>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</si>
  <si>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</si>
  <si>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</si>
  <si>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</si>
  <si>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</si>
  <si>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</si>
  <si>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</si>
  <si>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</si>
  <si>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</si>
  <si>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</si>
  <si>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</si>
  <si>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</si>
  <si>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</si>
  <si>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</si>
  <si>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</si>
  <si>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</si>
  <si>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</si>
  <si>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</si>
  <si>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</si>
  <si>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</si>
  <si>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</si>
  <si>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</si>
  <si>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</si>
  <si>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</si>
  <si>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</si>
  <si>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</si>
  <si>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</si>
  <si>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</si>
  <si>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</si>
  <si>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</si>
  <si>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</si>
  <si>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</si>
  <si>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</si>
  <si>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</si>
  <si>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</si>
  <si>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</si>
  <si>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</si>
  <si>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</si>
  <si>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</si>
  <si>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</si>
  <si>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</si>
  <si>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</si>
  <si>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</si>
  <si>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</si>
  <si>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</si>
  <si>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</si>
  <si>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</si>
  <si>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</si>
  <si>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</si>
  <si>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</si>
  <si>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</si>
  <si>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</si>
  <si>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</si>
  <si>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</si>
  <si>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</si>
  <si>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</si>
  <si>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</si>
  <si>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</si>
  <si>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</si>
  <si>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</si>
  <si>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</si>
  <si>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</si>
  <si>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</si>
  <si>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</si>
  <si>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</si>
  <si>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</si>
  <si>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</si>
  <si>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</si>
  <si>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</si>
  <si>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</si>
  <si>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</si>
  <si>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</si>
  <si>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</si>
  <si>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</si>
  <si>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</si>
  <si>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</si>
  <si>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</si>
  <si>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</si>
  <si>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</si>
  <si>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</si>
  <si>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</si>
  <si>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</si>
  <si>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</si>
  <si>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</si>
  <si>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</si>
  <si>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</si>
  <si>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</si>
  <si>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</si>
  <si>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</si>
  <si>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</si>
  <si>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</si>
  <si>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</si>
  <si>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</si>
  <si>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</si>
  <si>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</si>
  <si>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</si>
  <si>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</si>
  <si>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</si>
  <si>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</si>
  <si>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</si>
  <si>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</si>
  <si>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</si>
  <si>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</si>
  <si>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</si>
  <si>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</si>
  <si>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</si>
  <si>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</si>
  <si>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</si>
  <si>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</si>
  <si>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</si>
  <si>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</si>
  <si>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</si>
  <si>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</si>
  <si>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</si>
  <si>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</si>
  <si>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</si>
  <si>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</si>
  <si>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</si>
  <si>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</si>
  <si>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</si>
  <si>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</si>
  <si>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</si>
  <si>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</si>
  <si>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</si>
  <si>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</si>
  <si>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</si>
  <si>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</si>
  <si>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</si>
  <si>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</si>
  <si>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</si>
  <si>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</si>
  <si>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</si>
  <si>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</si>
  <si>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</si>
  <si>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</si>
  <si>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</si>
  <si>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</si>
  <si>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</si>
  <si>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</si>
  <si>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</si>
  <si>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</si>
  <si>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</si>
  <si>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</si>
  <si>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</si>
  <si>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</si>
  <si>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</si>
  <si>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</si>
  <si>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</si>
  <si>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</si>
  <si>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</si>
  <si>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</si>
  <si>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</si>
  <si>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</si>
  <si>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</si>
  <si>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</si>
  <si>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</si>
  <si>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</si>
  <si>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</si>
  <si>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</si>
  <si>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</si>
  <si>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</si>
  <si>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</si>
  <si>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</si>
  <si>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</si>
  <si>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</si>
  <si>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</si>
  <si>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</si>
  <si>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</si>
  <si>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</si>
  <si>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</si>
  <si>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</si>
  <si>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</si>
  <si>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</si>
  <si>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</si>
  <si>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</si>
  <si>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</si>
  <si>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</si>
  <si>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</si>
  <si>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</si>
  <si>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</si>
  <si>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</si>
  <si>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</si>
  <si>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</si>
  <si>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</si>
  <si>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</si>
  <si>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</si>
  <si>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</si>
  <si>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</si>
  <si>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</si>
  <si>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</si>
  <si>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</si>
  <si>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</si>
  <si>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</si>
  <si>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</si>
  <si>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</si>
  <si>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</si>
  <si>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</si>
  <si>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</si>
  <si>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</si>
  <si>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</si>
  <si>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</si>
  <si>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</si>
  <si>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</si>
  <si>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</si>
  <si>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</si>
  <si>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</si>
  <si>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</si>
  <si>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</si>
  <si>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</si>
  <si>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</si>
  <si>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</si>
  <si>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</si>
  <si>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</si>
  <si>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</si>
  <si>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</si>
  <si>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</si>
  <si>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</si>
  <si>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</si>
  <si>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</si>
  <si>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</si>
  <si>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</si>
  <si>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</si>
  <si>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</si>
  <si>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</si>
  <si>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</si>
  <si>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</si>
  <si>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</si>
  <si>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</si>
  <si>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</si>
  <si>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</si>
  <si>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</si>
  <si>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</si>
  <si>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</si>
  <si>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</si>
  <si>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</si>
  <si>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</si>
  <si>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</si>
  <si>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</si>
  <si>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</si>
  <si>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</si>
  <si>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</si>
  <si>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</si>
  <si>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</si>
  <si>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</si>
  <si>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</si>
  <si>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</si>
  <si>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</si>
  <si>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</si>
  <si>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</si>
  <si>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</si>
  <si>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</si>
  <si>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</si>
  <si>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</si>
  <si>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</si>
  <si>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</si>
  <si>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</si>
  <si>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</si>
  <si>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</si>
  <si>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</si>
  <si>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</si>
  <si>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</si>
  <si>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</si>
  <si>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</si>
  <si>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</si>
  <si>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</si>
  <si>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</si>
  <si>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</si>
  <si>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</si>
  <si>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</si>
  <si>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</si>
  <si>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</si>
  <si>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</si>
  <si>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</si>
  <si>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</si>
  <si>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</si>
  <si>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</si>
  <si>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</si>
  <si>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</si>
  <si>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</si>
  <si>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</si>
  <si>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</si>
  <si>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</si>
  <si>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</si>
  <si>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</si>
  <si>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</si>
  <si>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</si>
  <si>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</si>
  <si>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</si>
  <si>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</si>
  <si>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</si>
  <si>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</si>
  <si>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</si>
  <si>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</si>
  <si>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</si>
  <si>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</si>
  <si>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</si>
  <si>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</si>
  <si>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</si>
  <si>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</si>
  <si>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</si>
  <si>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</si>
  <si>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</si>
  <si>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</si>
  <si>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</si>
  <si>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</si>
  <si>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</si>
  <si>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</si>
  <si>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</si>
  <si>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</si>
  <si>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</si>
  <si>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</si>
  <si>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</si>
  <si>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</si>
  <si>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</si>
  <si>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</si>
  <si>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</si>
  <si>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</si>
  <si>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</si>
  <si>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</si>
  <si>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</si>
  <si>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</si>
  <si>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</si>
  <si>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</si>
  <si>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</si>
  <si>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</si>
  <si>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</si>
  <si>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</si>
  <si>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</si>
  <si>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</si>
  <si>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</si>
  <si>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</si>
  <si>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</si>
  <si>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</si>
  <si>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</si>
  <si>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</si>
  <si>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</si>
  <si>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</si>
  <si>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</si>
  <si>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</si>
  <si>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</si>
  <si>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</si>
  <si>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</si>
  <si>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</si>
  <si>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</si>
  <si>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</si>
  <si>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</si>
  <si>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</si>
  <si>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</si>
  <si>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</si>
  <si>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</si>
  <si>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</si>
  <si>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</si>
  <si>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</si>
  <si>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</si>
  <si>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</si>
  <si>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</si>
  <si>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</si>
  <si>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</si>
  <si>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</si>
  <si>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</si>
  <si>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</si>
  <si>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</si>
  <si>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</si>
  <si>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</si>
  <si>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</si>
  <si>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</si>
  <si>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</si>
  <si>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</si>
  <si>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</si>
  <si>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</si>
  <si>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</si>
  <si>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</si>
  <si>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</si>
  <si>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</si>
  <si>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</si>
  <si>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</si>
  <si>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</si>
  <si>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</si>
  <si>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</si>
  <si>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</si>
  <si>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</si>
  <si>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</si>
  <si>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</si>
  <si>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</si>
  <si>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</si>
  <si>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</si>
  <si>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</si>
  <si>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</si>
  <si>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</si>
  <si>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</si>
  <si>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</si>
  <si>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</si>
  <si>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</si>
  <si>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</si>
  <si>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</si>
  <si>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</si>
  <si>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</si>
  <si>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</si>
  <si>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</si>
  <si>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</si>
  <si>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</si>
  <si>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</si>
  <si>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</si>
  <si>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</si>
  <si>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</si>
  <si>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</si>
  <si>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</si>
  <si>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</si>
  <si>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</si>
  <si>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</si>
  <si>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</si>
  <si>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</si>
  <si>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</si>
  <si>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</si>
  <si>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</si>
  <si>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</si>
  <si>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</si>
  <si>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</si>
  <si>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</si>
  <si>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</si>
  <si>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</si>
  <si>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</si>
  <si>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</si>
  <si>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</si>
  <si>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</si>
  <si>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</si>
  <si>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</si>
  <si>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</si>
  <si>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</si>
  <si>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</si>
  <si>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</si>
  <si>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</si>
  <si>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</si>
  <si>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</si>
  <si>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</si>
  <si>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</si>
  <si>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</si>
  <si>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</si>
  <si>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</si>
  <si>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</si>
  <si>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</si>
  <si>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</si>
  <si>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</si>
  <si>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</si>
  <si>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</si>
  <si>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</si>
  <si>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</si>
  <si>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</si>
  <si>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</si>
  <si>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</si>
  <si>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</si>
  <si>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</si>
  <si>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</si>
  <si>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</si>
  <si>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</si>
  <si>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</si>
  <si>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</si>
  <si>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</si>
  <si>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</si>
  <si>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</si>
  <si>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</si>
  <si>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</si>
  <si>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</si>
  <si>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</si>
  <si>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</si>
  <si>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</si>
  <si>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</si>
  <si>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</si>
  <si>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</si>
  <si>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</si>
  <si>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</si>
  <si>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</si>
  <si>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</si>
  <si>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</si>
  <si>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</si>
  <si>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</si>
  <si>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</si>
  <si>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</si>
  <si>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</si>
  <si>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</si>
  <si>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</si>
  <si>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</si>
  <si>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</si>
  <si>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</si>
  <si>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</si>
  <si>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</si>
  <si>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</si>
  <si>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</si>
  <si>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</si>
  <si>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</si>
  <si>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</si>
  <si>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</si>
  <si>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</si>
  <si>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</si>
  <si>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</si>
  <si>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</si>
  <si>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</si>
  <si>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</si>
  <si>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</si>
  <si>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</si>
  <si>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</si>
  <si>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</si>
  <si>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</si>
  <si>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</si>
  <si>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</si>
  <si>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</si>
  <si>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</si>
  <si>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</si>
  <si>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</si>
  <si>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</si>
  <si>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</si>
  <si>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</si>
  <si>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</si>
  <si>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</si>
  <si>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</si>
  <si>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</si>
  <si>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</si>
  <si>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</si>
  <si>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</si>
  <si>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</si>
  <si>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</si>
  <si>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</si>
  <si>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</si>
  <si>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</si>
  <si>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</si>
  <si>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</si>
  <si>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</si>
  <si>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</si>
  <si>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</si>
  <si>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</si>
  <si>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</si>
  <si>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</si>
  <si>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</si>
  <si>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</si>
  <si>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</si>
  <si>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</si>
  <si>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</si>
  <si>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</si>
  <si>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</si>
  <si>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</si>
  <si>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</si>
  <si>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</si>
  <si>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</si>
  <si>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</si>
  <si>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</si>
  <si>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</si>
  <si>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</si>
  <si>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</si>
  <si>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</si>
  <si>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</si>
  <si>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</si>
  <si>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</si>
  <si>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</si>
  <si>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</si>
  <si>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</si>
  <si>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</si>
  <si>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</si>
  <si>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</si>
  <si>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</si>
  <si>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</si>
  <si>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</si>
  <si>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</si>
  <si>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</si>
  <si>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</si>
  <si>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</si>
  <si>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</si>
  <si>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</si>
  <si>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</si>
  <si>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</si>
  <si>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</si>
  <si>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</si>
  <si>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</si>
  <si>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</si>
  <si>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</si>
  <si>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</si>
  <si>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</si>
  <si>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</si>
  <si>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</si>
  <si>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</si>
  <si>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</si>
  <si>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</si>
  <si>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</si>
  <si>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</si>
  <si>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</si>
  <si>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</si>
  <si>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</si>
  <si>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</si>
  <si>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</si>
  <si>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</si>
  <si>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</si>
  <si>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</si>
  <si>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</si>
  <si>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</si>
  <si>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</si>
  <si>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</si>
  <si>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</si>
  <si>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</si>
  <si>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</si>
  <si>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</si>
  <si>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</si>
  <si>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</si>
  <si>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</si>
  <si>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</si>
  <si>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</si>
  <si>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</si>
  <si>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</si>
  <si>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</si>
  <si>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</si>
  <si>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</si>
  <si>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</si>
  <si>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</si>
  <si>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</si>
  <si>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</si>
  <si>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</si>
  <si>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</si>
  <si>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</si>
  <si>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</si>
  <si>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</si>
  <si>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</si>
  <si>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</si>
  <si>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</si>
  <si>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</si>
  <si>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</si>
  <si>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</si>
  <si>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</si>
  <si>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</si>
  <si>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</si>
  <si>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</si>
  <si>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</si>
  <si>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</si>
  <si>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</si>
  <si>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</si>
  <si>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</si>
  <si>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</si>
  <si>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</si>
  <si>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</si>
  <si>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</si>
  <si>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</si>
  <si>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</si>
  <si>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</si>
  <si>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</si>
  <si>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</si>
  <si>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</si>
  <si>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</si>
  <si>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</si>
  <si>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</si>
  <si>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</si>
  <si>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</si>
  <si>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</si>
  <si>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</si>
  <si>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</si>
  <si>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</si>
  <si>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</si>
  <si>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</si>
  <si>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</si>
  <si>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</si>
  <si>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</si>
  <si>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</si>
  <si>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</si>
  <si>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</si>
  <si>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</si>
  <si>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</si>
  <si>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</si>
  <si>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</si>
  <si>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</si>
  <si>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</si>
  <si>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</si>
  <si>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</si>
  <si>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</si>
  <si>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</si>
  <si>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</si>
  <si>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</si>
  <si>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</si>
  <si>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</si>
  <si>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</si>
  <si>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</si>
  <si>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</si>
  <si>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</si>
  <si>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</si>
  <si>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</si>
  <si>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</si>
  <si>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</si>
  <si>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</si>
  <si>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</si>
  <si>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</si>
  <si>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</si>
  <si>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</si>
  <si>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</si>
  <si>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</si>
  <si>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</si>
  <si>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</si>
  <si>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</si>
  <si>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</si>
  <si>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</si>
  <si>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</si>
  <si>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</si>
  <si>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</si>
  <si>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</si>
  <si>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</si>
  <si>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</si>
  <si>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</si>
  <si>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</si>
  <si>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</si>
  <si>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</si>
  <si>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</si>
  <si>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</si>
  <si>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</si>
  <si>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</si>
  <si>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</si>
  <si>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</si>
  <si>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</si>
  <si>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</si>
  <si>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</si>
  <si>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</si>
  <si>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</si>
  <si>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</si>
  <si>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</si>
  <si>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</si>
  <si>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</si>
  <si>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</si>
  <si>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</si>
  <si>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</si>
  <si>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</si>
  <si>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</si>
  <si>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</si>
  <si>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</si>
  <si>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</si>
  <si>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</si>
  <si>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</si>
  <si>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</si>
  <si>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</si>
  <si>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</si>
  <si>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</si>
  <si>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</si>
  <si>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</si>
  <si>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</si>
  <si>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</si>
  <si>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</si>
  <si>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</si>
  <si>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</si>
  <si>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</si>
  <si>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</si>
  <si>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</si>
  <si>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</si>
  <si>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</si>
  <si>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</si>
  <si>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</si>
  <si>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</si>
  <si>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</si>
  <si>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</si>
  <si>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</si>
  <si>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</si>
  <si>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</si>
  <si>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</si>
  <si>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</si>
  <si>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</si>
  <si>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</si>
  <si>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</si>
  <si>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</si>
  <si>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</si>
  <si>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</si>
  <si>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</si>
  <si>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</si>
  <si>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</si>
  <si>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</si>
  <si>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</si>
  <si>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</si>
  <si>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</si>
  <si>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</si>
  <si>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</si>
  <si>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</si>
  <si>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</si>
  <si>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</si>
  <si>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</si>
  <si>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</si>
  <si>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</si>
  <si>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</si>
  <si>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</si>
  <si>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</si>
  <si>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</si>
  <si>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</si>
  <si>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</si>
  <si>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</si>
  <si>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</si>
  <si>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</si>
  <si>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</si>
  <si>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</si>
  <si>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</si>
  <si>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</si>
  <si>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</si>
  <si>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</si>
  <si>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</si>
  <si>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</si>
  <si>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</si>
  <si>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</si>
  <si>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</si>
  <si>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</si>
  <si>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</si>
  <si>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</si>
  <si>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</si>
  <si>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</si>
  <si>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</si>
  <si>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</si>
  <si>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</si>
  <si>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</si>
  <si>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</si>
  <si>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</si>
  <si>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</si>
  <si>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</si>
  <si>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</si>
  <si>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</si>
  <si>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</si>
  <si>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</si>
  <si>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</si>
  <si>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</si>
  <si>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</si>
  <si>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</si>
  <si>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</si>
  <si>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</si>
  <si>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</si>
  <si>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</si>
  <si>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</si>
  <si>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</si>
  <si>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</si>
  <si>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</si>
  <si>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</si>
  <si>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</si>
  <si>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</si>
  <si>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</si>
  <si>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</si>
  <si>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</si>
  <si>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</si>
  <si>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</si>
  <si>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</si>
  <si>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</si>
  <si>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</si>
  <si>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</si>
  <si>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</si>
  <si>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</si>
  <si>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</si>
  <si>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</si>
  <si>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</si>
  <si>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</si>
  <si>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</si>
  <si>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</si>
  <si>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</si>
  <si>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</si>
  <si>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</si>
  <si>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</si>
  <si>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</si>
  <si>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</si>
  <si>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</si>
  <si>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</si>
  <si>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</si>
  <si>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</si>
  <si>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</si>
  <si>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</si>
  <si>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</si>
  <si>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</si>
  <si>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</si>
  <si>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</si>
  <si>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</si>
  <si>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</si>
  <si>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</si>
  <si>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</si>
  <si>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</si>
  <si>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</si>
  <si>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</si>
  <si>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</si>
  <si>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</si>
  <si>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</si>
  <si>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</si>
  <si>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</si>
  <si>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</si>
  <si>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</si>
  <si>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</si>
  <si>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</si>
  <si>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</si>
  <si>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</si>
  <si>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</si>
  <si>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</si>
  <si>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</si>
  <si>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</si>
  <si>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</si>
  <si>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</si>
  <si>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</si>
  <si>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</si>
  <si>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</si>
  <si>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</si>
  <si>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</si>
  <si>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</si>
  <si>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</si>
  <si>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</si>
  <si>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</si>
  <si>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</si>
  <si>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</si>
  <si>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</si>
  <si>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</si>
  <si>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</si>
  <si>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</si>
  <si>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</si>
  <si>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</si>
  <si>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</si>
  <si>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</si>
  <si>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</si>
  <si>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</si>
  <si>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</si>
  <si>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</si>
  <si>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</si>
  <si>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</si>
  <si>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</si>
  <si>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</si>
  <si>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</si>
  <si>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</si>
  <si>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</si>
  <si>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</si>
  <si>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</si>
  <si>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</si>
  <si>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</si>
  <si>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</si>
  <si>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</si>
  <si>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</si>
  <si>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</si>
  <si>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</si>
  <si>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</si>
  <si>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</si>
  <si>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</si>
  <si>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</si>
  <si>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</si>
  <si>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</si>
  <si>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</si>
  <si>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</si>
  <si>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</si>
  <si>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</si>
  <si>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</si>
  <si>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</si>
  <si>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</si>
  <si>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</si>
  <si>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</si>
  <si>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</si>
  <si>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</si>
  <si>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</si>
  <si>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</si>
  <si>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</si>
  <si>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</si>
  <si>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</si>
  <si>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</si>
  <si>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</si>
  <si>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</si>
  <si>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</si>
  <si>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</si>
  <si>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</si>
  <si>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</si>
  <si>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</si>
  <si>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</si>
  <si>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</si>
  <si>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</si>
  <si>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</si>
  <si>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</si>
  <si>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</si>
  <si>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</si>
  <si>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</si>
  <si>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</si>
  <si>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</si>
  <si>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</si>
  <si>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</si>
  <si>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</si>
  <si>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</si>
  <si>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</si>
  <si>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</si>
  <si>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</si>
  <si>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</si>
  <si>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</si>
  <si>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</si>
  <si>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</si>
  <si>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</si>
  <si>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</si>
  <si>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</si>
  <si>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</si>
  <si>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</si>
  <si>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</si>
  <si>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</si>
  <si>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</si>
  <si>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</si>
  <si>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</si>
  <si>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</si>
  <si>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</si>
  <si>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</si>
  <si>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</si>
  <si>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</si>
  <si>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</si>
  <si>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</si>
  <si>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</si>
  <si>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</si>
  <si>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</si>
  <si>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</si>
  <si>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</si>
  <si>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</si>
  <si>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</si>
  <si>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</si>
  <si>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</si>
  <si>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</si>
  <si>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</si>
  <si>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</si>
  <si>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</si>
  <si>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</si>
  <si>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</si>
  <si>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</si>
  <si>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</si>
  <si>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</si>
  <si>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</si>
  <si>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</si>
  <si>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</si>
  <si>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</si>
  <si>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</si>
  <si>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</si>
  <si>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</si>
  <si>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</si>
  <si>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</si>
  <si>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</si>
  <si>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</si>
  <si>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</si>
  <si>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</si>
  <si>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</si>
  <si>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</si>
  <si>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</si>
  <si>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</si>
  <si>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</si>
  <si>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</si>
  <si>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</si>
  <si>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</si>
  <si>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</si>
  <si>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</si>
  <si>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</si>
  <si>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</si>
  <si>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</si>
  <si>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</si>
  <si>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</si>
  <si>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</si>
  <si>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</si>
  <si>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</si>
  <si>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</si>
  <si>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</si>
  <si>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</si>
  <si>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</si>
  <si>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</si>
  <si>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</si>
  <si>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</si>
  <si>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</si>
  <si>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</si>
  <si>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</si>
  <si>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</si>
  <si>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</si>
  <si>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</si>
  <si>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</si>
  <si>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</si>
  <si>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</si>
  <si>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</si>
  <si>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</si>
  <si>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</si>
  <si>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</si>
  <si>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</si>
  <si>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</si>
  <si>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</si>
  <si>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</si>
  <si>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</si>
  <si>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</si>
  <si>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</si>
  <si>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</si>
  <si>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</si>
  <si>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</si>
  <si>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</si>
  <si>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</si>
  <si>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</si>
  <si>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</si>
  <si>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</si>
  <si>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</si>
  <si>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</si>
  <si>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</si>
  <si>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</si>
  <si>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</si>
  <si>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</si>
  <si>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</si>
  <si>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</si>
  <si>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</si>
  <si>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</si>
  <si>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</si>
  <si>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</si>
  <si>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</si>
  <si>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</si>
  <si>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</si>
  <si>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</si>
  <si>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</si>
  <si>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</si>
  <si>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</si>
  <si>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</si>
  <si>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</si>
  <si>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</si>
  <si>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</si>
  <si>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</si>
  <si>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</si>
  <si>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</si>
  <si>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</si>
  <si>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</si>
  <si>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</si>
  <si>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</si>
  <si>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</si>
  <si>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</si>
  <si>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</si>
  <si>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</si>
  <si>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</si>
  <si>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</si>
  <si>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</si>
  <si>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</si>
  <si>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</si>
  <si>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</si>
  <si>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</si>
  <si>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</si>
  <si>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</si>
  <si>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</si>
  <si>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</si>
  <si>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</si>
  <si>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</si>
  <si>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</si>
  <si>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</si>
  <si>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</si>
  <si>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</si>
  <si>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</si>
  <si>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</si>
  <si>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</si>
  <si>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</si>
  <si>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</si>
  <si>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</si>
  <si>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</si>
  <si>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</si>
  <si>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</si>
  <si>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</si>
  <si>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</si>
  <si>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</si>
  <si>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</si>
  <si>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</si>
  <si>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</si>
  <si>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</si>
  <si>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</si>
  <si>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</si>
  <si>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</si>
  <si>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</si>
  <si>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</si>
  <si>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</si>
  <si>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</si>
  <si>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</si>
  <si>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</si>
  <si>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</si>
  <si>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</si>
  <si>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</si>
  <si>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</si>
  <si>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</si>
  <si>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</si>
  <si>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</si>
  <si>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</si>
  <si>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</si>
  <si>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</si>
  <si>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</si>
  <si>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</si>
  <si>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</si>
  <si>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</si>
  <si>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</si>
  <si>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</si>
  <si>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</si>
  <si>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</si>
  <si>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</si>
  <si>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</si>
  <si>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</si>
  <si>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</si>
  <si>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</si>
  <si>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</si>
  <si>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</si>
  <si>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</si>
  <si>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</si>
  <si>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</si>
  <si>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</si>
  <si>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</si>
  <si>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</si>
  <si>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</si>
  <si>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</si>
  <si>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</si>
  <si>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</si>
  <si>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</si>
  <si>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</si>
  <si>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</si>
  <si>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</si>
  <si>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</si>
  <si>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</si>
  <si>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</si>
  <si>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</si>
  <si>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</si>
  <si>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</si>
  <si>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</si>
  <si>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</si>
  <si>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</si>
  <si>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</si>
  <si>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</si>
  <si>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</si>
  <si>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</si>
  <si>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</si>
  <si>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</si>
  <si>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</si>
  <si>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</si>
  <si>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</si>
  <si>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</si>
  <si>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</si>
  <si>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</si>
  <si>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</si>
  <si>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</si>
  <si>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</si>
  <si>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</si>
  <si>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</si>
  <si>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</si>
  <si>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</si>
  <si>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</si>
  <si>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</si>
  <si>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</si>
  <si>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</si>
  <si>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</si>
  <si>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</si>
  <si>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</si>
  <si>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</si>
  <si>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</si>
  <si>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</si>
  <si>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</si>
  <si>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</si>
  <si>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</si>
  <si>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</si>
  <si>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</si>
  <si>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</si>
  <si>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</si>
  <si>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</si>
  <si>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</si>
  <si>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</si>
  <si>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</si>
  <si>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</si>
  <si>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</si>
  <si>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</si>
  <si>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</si>
  <si>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</si>
  <si>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</si>
  <si>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</si>
  <si>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</si>
  <si>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</si>
  <si>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</si>
  <si>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</si>
  <si>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</si>
  <si>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</si>
  <si>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</si>
  <si>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</si>
  <si>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</si>
  <si>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</si>
  <si>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</si>
  <si>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</si>
  <si>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</si>
  <si>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</si>
  <si>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</si>
  <si>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</si>
  <si>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</si>
  <si>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</si>
  <si>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</si>
  <si>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</si>
  <si>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</si>
  <si>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</si>
  <si>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</si>
  <si>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</si>
  <si>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</si>
  <si>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</si>
  <si>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</si>
  <si>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</si>
  <si>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</si>
  <si>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</si>
  <si>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</si>
  <si>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</si>
  <si>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</si>
  <si>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</si>
  <si>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</si>
  <si>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</si>
  <si>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</si>
  <si>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</si>
  <si>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</si>
  <si>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</si>
  <si>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</si>
  <si>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</si>
  <si>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</si>
  <si>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</si>
  <si>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</si>
  <si>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</si>
  <si>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</si>
  <si>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</si>
  <si>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</si>
  <si>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</si>
  <si>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</si>
  <si>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</si>
  <si>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</si>
  <si>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</si>
  <si>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</si>
  <si>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</si>
  <si>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</si>
  <si>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</si>
  <si>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</si>
  <si>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</si>
  <si>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</si>
  <si>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</si>
  <si>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</si>
  <si>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</si>
  <si>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</si>
  <si>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</si>
  <si>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</si>
  <si>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</si>
  <si>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</si>
  <si>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</si>
  <si>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</si>
  <si>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</si>
  <si>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</si>
  <si>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</si>
  <si>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</si>
  <si>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</si>
  <si>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</si>
  <si>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</si>
  <si>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</si>
  <si>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</si>
  <si>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</si>
  <si>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</si>
  <si>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</si>
  <si>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</si>
  <si>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</si>
  <si>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</si>
  <si>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</si>
  <si>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</si>
  <si>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</si>
  <si>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</si>
  <si>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</si>
  <si>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</si>
  <si>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</si>
  <si>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</si>
  <si>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</si>
  <si>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</si>
  <si>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</si>
  <si>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</si>
  <si>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</si>
  <si>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</si>
  <si>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</si>
  <si>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</si>
  <si>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</si>
  <si>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</si>
  <si>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</si>
  <si>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</si>
  <si>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</si>
  <si>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</si>
  <si>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</si>
  <si>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</si>
  <si>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</si>
  <si>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</si>
  <si>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</si>
  <si>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</si>
  <si>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</si>
  <si>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</si>
  <si>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</si>
  <si>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</si>
  <si>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</si>
  <si>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</si>
  <si>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</si>
  <si>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</si>
  <si>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</si>
  <si>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</si>
  <si>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</si>
  <si>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</si>
  <si>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</si>
  <si>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</si>
  <si>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</si>
  <si>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</si>
  <si>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</si>
  <si>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</si>
  <si>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</si>
  <si>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</si>
  <si>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</si>
  <si>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</si>
  <si>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</si>
  <si>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</si>
  <si>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</si>
  <si>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</si>
  <si>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</si>
  <si>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</si>
  <si>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</si>
  <si>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</si>
  <si>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</si>
  <si>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</si>
  <si>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</si>
  <si>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</si>
  <si>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</si>
  <si>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</si>
  <si>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</si>
  <si>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</si>
  <si>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</si>
  <si>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</si>
  <si>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</si>
  <si>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</si>
  <si>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</si>
  <si>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</si>
  <si>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</si>
  <si>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</si>
  <si>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</si>
  <si>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</si>
  <si>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</si>
  <si>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</si>
  <si>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</si>
  <si>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</si>
  <si>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</si>
  <si>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</si>
  <si>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</si>
  <si>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</si>
  <si>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</si>
  <si>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</si>
  <si>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</si>
  <si>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</si>
  <si>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</si>
  <si>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</si>
  <si>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</si>
  <si>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</si>
  <si>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</si>
  <si>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</si>
  <si>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</si>
  <si>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</si>
  <si>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</si>
  <si>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</si>
  <si>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</si>
  <si>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</si>
  <si>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</si>
  <si>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</si>
  <si>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</si>
  <si>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</si>
  <si>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</si>
  <si>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</si>
  <si>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</si>
  <si>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</si>
  <si>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</si>
  <si>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</si>
  <si>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</si>
  <si>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</si>
  <si>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</si>
  <si>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</si>
  <si>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</si>
  <si>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</si>
  <si>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</si>
  <si>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</si>
  <si>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</si>
  <si>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</si>
  <si>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</si>
  <si>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</si>
  <si>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</si>
  <si>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</si>
  <si>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</si>
  <si>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</si>
  <si>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</si>
  <si>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</si>
  <si>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</si>
  <si>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</si>
  <si>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</si>
  <si>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</si>
  <si>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</si>
  <si>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</si>
  <si>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</si>
  <si>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</si>
  <si>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</si>
  <si>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</si>
  <si>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</si>
  <si>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</si>
  <si>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</si>
  <si>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</si>
  <si>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</si>
  <si>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</si>
  <si>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</si>
  <si>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</si>
  <si>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</si>
  <si>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</si>
  <si>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</si>
  <si>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</si>
  <si>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</si>
  <si>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</si>
  <si>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</si>
  <si>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</si>
  <si>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</si>
  <si>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</si>
  <si>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</si>
  <si>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</si>
  <si>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</si>
  <si>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</si>
  <si>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</si>
  <si>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</si>
  <si>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</si>
  <si>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</si>
  <si>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</si>
  <si>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</si>
  <si>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</si>
  <si>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</si>
  <si>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</si>
  <si>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</si>
  <si>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</si>
  <si>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</si>
  <si>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</si>
  <si>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</si>
  <si>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</si>
  <si>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</si>
  <si>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</si>
  <si>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</si>
  <si>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</si>
  <si>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</si>
  <si>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</si>
  <si>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</si>
  <si>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</si>
  <si>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</si>
  <si>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</si>
  <si>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</si>
  <si>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</si>
  <si>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</si>
  <si>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</si>
  <si>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</si>
  <si>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</si>
  <si>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</si>
  <si>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</si>
  <si>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</si>
  <si>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</si>
  <si>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</si>
  <si>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</si>
  <si>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</si>
  <si>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</si>
  <si>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</si>
  <si>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</si>
  <si>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</si>
  <si>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</si>
  <si>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</si>
  <si>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</si>
  <si>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</si>
  <si>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</si>
  <si>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</si>
  <si>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</si>
  <si>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</si>
  <si>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</si>
  <si>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</si>
  <si>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</si>
  <si>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</si>
  <si>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</si>
  <si>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</si>
  <si>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</si>
  <si>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</si>
  <si>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</si>
  <si>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</si>
  <si>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</si>
  <si>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</si>
  <si>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</si>
  <si>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</si>
  <si>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</si>
  <si>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</si>
  <si>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</si>
  <si>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</si>
  <si>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</si>
  <si>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</si>
  <si>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</si>
  <si>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</si>
  <si>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</si>
  <si>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</si>
  <si>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</si>
  <si>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</si>
  <si>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</si>
  <si>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</si>
  <si>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</si>
  <si>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</si>
  <si>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</si>
  <si>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</si>
  <si>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</si>
  <si>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</si>
  <si>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</si>
  <si>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</si>
  <si>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</si>
  <si>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</si>
  <si>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</si>
  <si>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</si>
  <si>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</si>
  <si>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</si>
  <si>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</si>
  <si>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</si>
  <si>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</si>
  <si>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</si>
  <si>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</si>
  <si>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</si>
  <si>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</si>
  <si>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</si>
  <si>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</si>
  <si>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</si>
  <si>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</si>
  <si>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</si>
  <si>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</si>
  <si>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</si>
  <si>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</si>
  <si>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</si>
  <si>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</si>
  <si>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</si>
  <si>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</si>
  <si>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</si>
  <si>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</si>
  <si>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</si>
  <si>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</si>
  <si>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</si>
  <si>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</si>
  <si>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</si>
  <si>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</si>
  <si>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</si>
  <si>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</si>
  <si>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</si>
  <si>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</si>
  <si>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</si>
  <si>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</si>
  <si>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</si>
  <si>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</si>
  <si>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</si>
  <si>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</si>
  <si>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</si>
  <si>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</si>
  <si>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</si>
  <si>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</si>
  <si>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</si>
  <si>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</si>
  <si>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</si>
  <si>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</si>
  <si>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</si>
  <si>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</si>
  <si>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</si>
  <si>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</si>
  <si>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</si>
  <si>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</si>
  <si>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</si>
  <si>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</si>
  <si>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</si>
  <si>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</si>
  <si>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</si>
  <si>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</si>
  <si>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</si>
  <si>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</si>
  <si>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</si>
  <si>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</si>
  <si>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</si>
  <si>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</si>
  <si>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</si>
  <si>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</si>
  <si>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</si>
  <si>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</si>
  <si>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</si>
  <si>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</si>
  <si>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</si>
  <si>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</si>
  <si>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</si>
  <si>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</si>
  <si>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</si>
  <si>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</si>
  <si>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</si>
  <si>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</si>
  <si>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</si>
  <si>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</si>
  <si>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</si>
  <si>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</si>
  <si>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</si>
  <si>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</si>
  <si>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</si>
  <si>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</si>
  <si>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</si>
  <si>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</si>
  <si>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</si>
  <si>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</si>
  <si>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</si>
  <si>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</si>
  <si>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</si>
  <si>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</si>
  <si>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</si>
  <si>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</si>
  <si>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</si>
  <si>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</si>
  <si>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</si>
  <si>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</si>
  <si>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</si>
  <si>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</si>
  <si>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</si>
  <si>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</si>
  <si>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</si>
  <si>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</si>
  <si>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</si>
  <si>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</si>
  <si>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</si>
  <si>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</si>
  <si>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</si>
  <si>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</si>
  <si>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</si>
  <si>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</si>
  <si>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</si>
  <si>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</si>
  <si>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</si>
  <si>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</si>
  <si>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</si>
  <si>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</si>
  <si>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</si>
  <si>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</si>
  <si>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</si>
  <si>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</si>
  <si>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</si>
  <si>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</si>
  <si>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</si>
  <si>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</si>
  <si>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</si>
  <si>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</si>
  <si>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</si>
  <si>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</si>
  <si>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</si>
  <si>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</si>
  <si>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</si>
  <si>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</si>
  <si>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</si>
  <si>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</si>
  <si>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</si>
  <si>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</si>
  <si>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</si>
  <si>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</si>
  <si>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</si>
  <si>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</si>
  <si>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</si>
  <si>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</si>
  <si>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</si>
  <si>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</si>
  <si>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</si>
  <si>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</si>
  <si>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</si>
  <si>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</si>
  <si>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</si>
  <si>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</si>
  <si>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</si>
  <si>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</si>
  <si>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</si>
  <si>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</si>
  <si>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</si>
  <si>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</si>
  <si>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</si>
  <si>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</si>
  <si>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</si>
  <si>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</si>
  <si>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</si>
  <si>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</si>
  <si>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</si>
  <si>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</si>
  <si>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</si>
  <si>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</si>
  <si>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</si>
  <si>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</si>
  <si>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</si>
  <si>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</si>
  <si>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</si>
  <si>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</si>
  <si>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</si>
  <si>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</si>
  <si>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</si>
  <si>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</si>
  <si>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</si>
  <si>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</si>
  <si>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</si>
  <si>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</si>
  <si>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</si>
  <si>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</si>
  <si>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</si>
  <si>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</si>
  <si>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</si>
  <si>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</si>
  <si>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</si>
  <si>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</si>
  <si>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</si>
  <si>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</si>
  <si>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</si>
  <si>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</si>
  <si>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</si>
  <si>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</si>
  <si>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</si>
  <si>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</si>
  <si>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</si>
  <si>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</si>
  <si>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</si>
  <si>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</si>
  <si>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</si>
  <si>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</si>
  <si>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</si>
  <si>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</si>
  <si>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</si>
  <si>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</si>
  <si>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</si>
  <si>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</si>
  <si>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</si>
  <si>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</si>
  <si>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</si>
  <si>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</si>
  <si>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</si>
  <si>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</si>
  <si>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</si>
  <si>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</si>
  <si>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</si>
  <si>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</si>
  <si>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</si>
  <si>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</si>
  <si>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</si>
  <si>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</si>
  <si>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</si>
  <si>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</si>
  <si>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</si>
  <si>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</si>
  <si>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</si>
  <si>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</si>
  <si>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</si>
  <si>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</si>
  <si>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</si>
  <si>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</si>
  <si>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</si>
  <si>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</si>
  <si>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</si>
  <si>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</si>
  <si>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</si>
  <si>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</si>
  <si>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</si>
  <si>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</si>
  <si>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</si>
  <si>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</si>
  <si>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</si>
  <si>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</si>
  <si>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</si>
  <si>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</si>
  <si>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</si>
  <si>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</si>
  <si>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</si>
  <si>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</si>
  <si>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</si>
  <si>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</si>
  <si>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</si>
  <si>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</si>
  <si>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</si>
  <si>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</si>
  <si>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</si>
  <si>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</si>
  <si>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</si>
  <si>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</si>
  <si>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</si>
  <si>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</si>
  <si>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</si>
  <si>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</si>
  <si>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</si>
  <si>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</si>
  <si>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</si>
  <si>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</si>
  <si>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</si>
  <si>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</si>
  <si>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</si>
  <si>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</si>
  <si>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</si>
  <si>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</si>
  <si>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</si>
  <si>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</si>
  <si>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</si>
  <si>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</si>
  <si>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</si>
  <si>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</si>
  <si>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</si>
  <si>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</si>
  <si>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</si>
  <si>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</si>
  <si>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</si>
  <si>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</si>
  <si>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</si>
  <si>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</si>
  <si>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</si>
  <si>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</si>
  <si>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</si>
  <si>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</si>
  <si>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</si>
  <si>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</si>
  <si>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</si>
  <si>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</si>
  <si>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</si>
  <si>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</si>
  <si>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</si>
  <si>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</si>
  <si>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</si>
  <si>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</si>
  <si>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</si>
  <si>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</si>
  <si>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</si>
  <si>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</si>
  <si>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</si>
  <si>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</si>
  <si>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</si>
  <si>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</si>
  <si>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</si>
  <si>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</si>
  <si>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</si>
  <si>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</si>
  <si>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</si>
  <si>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</si>
  <si>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</si>
  <si>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</si>
  <si>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</si>
  <si>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</si>
  <si>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</si>
  <si>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</si>
  <si>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</si>
  <si>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</si>
  <si>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</si>
  <si>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</si>
  <si>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</si>
  <si>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</si>
  <si>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</si>
  <si>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</si>
  <si>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</si>
  <si>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</si>
  <si>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</si>
  <si>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</si>
  <si>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</si>
  <si>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</si>
  <si>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</si>
  <si>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</si>
  <si>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</si>
  <si>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</si>
  <si>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</si>
  <si>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</si>
  <si>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</si>
  <si>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</si>
  <si>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</si>
  <si>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</si>
  <si>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</si>
  <si>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</si>
  <si>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</si>
  <si>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</si>
  <si>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</si>
  <si>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</si>
  <si>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</si>
  <si>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</si>
  <si>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</si>
  <si>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</si>
  <si>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</si>
  <si>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</si>
  <si>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</si>
  <si>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</si>
  <si>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</si>
  <si>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</si>
  <si>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</si>
  <si>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</si>
  <si>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</si>
  <si>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</si>
  <si>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</si>
  <si>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</si>
  <si>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</si>
  <si>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</si>
  <si>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</si>
  <si>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</si>
  <si>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</si>
  <si>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</si>
  <si>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</si>
  <si>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</si>
  <si>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</si>
  <si>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</si>
  <si>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</si>
  <si>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</si>
  <si>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</si>
  <si>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</si>
  <si>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</si>
  <si>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</si>
  <si>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</si>
  <si>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</si>
  <si>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</si>
  <si>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</si>
  <si>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</si>
  <si>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</si>
  <si>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</si>
  <si>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</si>
  <si>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</si>
  <si>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</si>
  <si>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</si>
  <si>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</si>
  <si>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</si>
  <si>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</si>
  <si>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</si>
  <si>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</si>
  <si>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</si>
  <si>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</si>
  <si>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</si>
  <si>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</si>
  <si>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</si>
  <si>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</si>
  <si>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</si>
  <si>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</si>
  <si>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</si>
  <si>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</si>
  <si>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</si>
  <si>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</si>
  <si>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</si>
  <si>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</si>
  <si>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</si>
  <si>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</si>
  <si>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</si>
  <si>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</si>
  <si>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</si>
  <si>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</si>
  <si>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</si>
  <si>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</si>
  <si>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</si>
  <si>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</si>
  <si>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</si>
  <si>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</si>
  <si>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</si>
  <si>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</si>
  <si>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</si>
  <si>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</si>
  <si>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</si>
  <si>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</si>
  <si>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</si>
  <si>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</si>
  <si>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</si>
  <si>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</si>
  <si>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</si>
  <si>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</si>
  <si>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</si>
  <si>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</si>
  <si>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</si>
  <si>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</si>
  <si>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</si>
  <si>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</si>
  <si>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</si>
  <si>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</si>
  <si>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</si>
  <si>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</si>
  <si>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</si>
  <si>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</si>
  <si>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</si>
  <si>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</si>
  <si>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</si>
  <si>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</si>
  <si>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</si>
  <si>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</si>
  <si>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</si>
  <si>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</si>
  <si>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</si>
  <si>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</si>
  <si>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</si>
  <si>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</si>
  <si>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</si>
  <si>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</si>
  <si>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</si>
  <si>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</si>
  <si>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</si>
  <si>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</si>
  <si>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</si>
  <si>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</si>
  <si>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</si>
  <si>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</si>
  <si>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</si>
  <si>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</si>
  <si>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</si>
  <si>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</si>
  <si>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</si>
  <si>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</si>
  <si>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</si>
  <si>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</si>
  <si>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</si>
  <si>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</si>
  <si>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</si>
  <si>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</si>
  <si>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</si>
  <si>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</si>
  <si>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</si>
  <si>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</si>
  <si>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</si>
  <si>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</si>
  <si>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</si>
  <si>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</si>
  <si>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</si>
  <si>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</si>
  <si>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</si>
  <si>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</si>
  <si>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</si>
  <si>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</si>
  <si>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</si>
  <si>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</si>
  <si>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</si>
  <si>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</si>
  <si>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</si>
  <si>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</si>
  <si>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</si>
  <si>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</si>
  <si>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</si>
  <si>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</si>
  <si>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</si>
  <si>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</si>
  <si>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</si>
  <si>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</si>
  <si>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</si>
  <si>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</si>
  <si>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</si>
  <si>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</si>
  <si>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</si>
  <si>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</si>
  <si>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</si>
  <si>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</si>
  <si>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</si>
  <si>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</si>
  <si>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</si>
  <si>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</si>
  <si>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</si>
  <si>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</si>
  <si>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</si>
  <si>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</si>
  <si>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</si>
  <si>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</si>
  <si>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</si>
  <si>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</si>
  <si>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</si>
  <si>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</si>
  <si>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</si>
  <si>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</si>
  <si>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</si>
  <si>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</si>
  <si>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</si>
  <si>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</si>
  <si>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</si>
  <si>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</si>
  <si>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</si>
  <si>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</si>
  <si>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</si>
  <si>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</si>
  <si>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</si>
  <si>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</si>
  <si>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</si>
  <si>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</si>
  <si>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</si>
  <si>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</si>
  <si>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</si>
  <si>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</si>
  <si>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</si>
  <si>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</si>
  <si>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</si>
  <si>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</si>
  <si>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</si>
  <si>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</si>
  <si>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</si>
  <si>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</si>
  <si>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</si>
  <si>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</si>
  <si>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</si>
  <si>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</si>
  <si>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</si>
  <si>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</si>
  <si>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</si>
  <si>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</si>
  <si>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</si>
  <si>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</si>
  <si>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</si>
  <si>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</si>
  <si>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</si>
  <si>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</si>
  <si>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</si>
  <si>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</si>
  <si>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</si>
  <si>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</si>
  <si>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</si>
  <si>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</si>
  <si>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</si>
  <si>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</si>
  <si>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</si>
  <si>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</si>
  <si>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</si>
  <si>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</si>
  <si>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</si>
  <si>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</si>
  <si>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</si>
  <si>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</si>
  <si>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</si>
  <si>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</si>
  <si>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</si>
  <si>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</si>
  <si>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</si>
  <si>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</si>
  <si>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</si>
  <si>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</si>
  <si>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</si>
  <si>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</si>
  <si>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</si>
  <si>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</si>
  <si>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</si>
  <si>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</si>
  <si>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</si>
  <si>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</si>
  <si>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</si>
  <si>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</si>
  <si>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</si>
  <si>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</si>
  <si>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</si>
  <si>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</si>
  <si>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</si>
  <si>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</si>
  <si>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</si>
  <si>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</si>
  <si>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</si>
  <si>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</si>
  <si>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</si>
  <si>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</si>
  <si>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</si>
  <si>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</si>
  <si>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</si>
  <si>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</si>
  <si>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</si>
  <si>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</si>
  <si>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</si>
  <si>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</si>
  <si>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</si>
  <si>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</si>
  <si>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</si>
  <si>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</si>
  <si>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</si>
  <si>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</si>
  <si>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</si>
  <si>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</si>
  <si>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</si>
  <si>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</si>
  <si>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</si>
  <si>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</si>
  <si>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</si>
  <si>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</si>
  <si>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</si>
  <si>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</si>
  <si>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</si>
  <si>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</si>
  <si>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</si>
  <si>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</si>
  <si>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</si>
  <si>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</si>
  <si>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</si>
  <si>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</si>
  <si>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</si>
  <si>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</si>
  <si>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</si>
  <si>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</si>
  <si>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</si>
  <si>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</si>
  <si>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</si>
  <si>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</si>
  <si>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</si>
  <si>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</si>
  <si>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</si>
  <si>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</si>
  <si>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</si>
  <si>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</si>
  <si>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</si>
  <si>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</si>
  <si>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</si>
  <si>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</si>
  <si>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</si>
  <si>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</si>
  <si>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</si>
  <si>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</si>
  <si>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</si>
  <si>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</si>
  <si>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</si>
  <si>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</si>
  <si>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</si>
  <si>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</si>
  <si>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</si>
  <si>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</si>
  <si>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</si>
  <si>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</si>
  <si>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</si>
  <si>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</si>
  <si>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</si>
  <si>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</si>
  <si>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</si>
  <si>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</si>
  <si>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</si>
  <si>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</si>
  <si>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</si>
  <si>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</si>
  <si>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</si>
  <si>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</si>
  <si>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</si>
  <si>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</si>
  <si>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</si>
  <si>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</si>
  <si>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</si>
  <si>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</si>
  <si>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</si>
  <si>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</si>
  <si>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</si>
  <si>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</si>
  <si>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</si>
  <si>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</si>
  <si>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</si>
  <si>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</si>
  <si>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</si>
  <si>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</si>
  <si>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</si>
  <si>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</si>
  <si>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</si>
  <si>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</si>
  <si>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</si>
  <si>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</si>
  <si>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</si>
  <si>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</si>
  <si>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</si>
  <si>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</si>
  <si>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</si>
  <si>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</si>
  <si>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</si>
  <si>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</si>
  <si>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</si>
  <si>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</si>
  <si>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</si>
  <si>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</si>
  <si>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</si>
  <si>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</si>
  <si>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</si>
  <si>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</si>
  <si>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</si>
  <si>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</si>
  <si>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</si>
  <si>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</si>
  <si>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</si>
  <si>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</si>
  <si>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</si>
  <si>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</si>
  <si>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</si>
  <si>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</si>
  <si>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</si>
  <si>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</si>
  <si>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</si>
  <si>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</si>
  <si>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</si>
  <si>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</si>
  <si>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</si>
  <si>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</si>
  <si>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</si>
  <si>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</si>
  <si>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</si>
  <si>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</si>
  <si>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</si>
  <si>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</si>
  <si>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</si>
  <si>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</si>
  <si>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</si>
  <si>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</si>
  <si>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</si>
  <si>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</si>
  <si>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</si>
  <si>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</si>
  <si>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</si>
  <si>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</si>
  <si>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</si>
  <si>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</si>
  <si>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</si>
  <si>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</si>
  <si>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</si>
  <si>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</si>
  <si>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</si>
  <si>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</si>
  <si>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</si>
  <si>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</si>
  <si>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</si>
  <si>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</si>
  <si>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</si>
  <si>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</si>
  <si>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</si>
  <si>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</si>
  <si>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</si>
  <si>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</si>
  <si>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</si>
  <si>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</si>
  <si>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</si>
  <si>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</si>
  <si>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</si>
  <si>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</si>
  <si>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</si>
  <si>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</si>
  <si>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</si>
  <si>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</si>
  <si>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</si>
  <si>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</si>
  <si>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</si>
  <si>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</si>
  <si>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</si>
  <si>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</si>
  <si>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</si>
  <si>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</si>
  <si>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</si>
  <si>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</si>
  <si>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</si>
  <si>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</si>
  <si>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</si>
  <si>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</si>
  <si>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</si>
  <si>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</si>
  <si>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</si>
  <si>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</si>
  <si>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</si>
  <si>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</si>
  <si>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</si>
  <si>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</si>
  <si>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</si>
  <si>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</si>
  <si>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</si>
  <si>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</si>
  <si>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</si>
  <si>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</si>
  <si>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</si>
  <si>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</si>
  <si>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</si>
  <si>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</si>
  <si>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</si>
  <si>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</si>
  <si>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</si>
  <si>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</si>
  <si>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</si>
  <si>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</si>
  <si>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</si>
  <si>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</si>
  <si>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</si>
  <si>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</si>
  <si>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</si>
  <si>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</si>
  <si>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</si>
  <si>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</si>
  <si>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</si>
  <si>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</si>
  <si>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</si>
  <si>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</si>
  <si>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</si>
  <si>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</si>
  <si>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</si>
  <si>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</si>
  <si>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</si>
  <si>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</si>
  <si>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</si>
  <si>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</si>
  <si>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</si>
  <si>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</si>
  <si>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</si>
  <si>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</si>
  <si>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</si>
  <si>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</si>
  <si>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</si>
  <si>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</si>
  <si>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</si>
  <si>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</si>
  <si>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</si>
  <si>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</si>
  <si>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</si>
  <si>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</si>
  <si>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</si>
  <si>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</si>
  <si>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</si>
  <si>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</si>
  <si>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</si>
  <si>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</si>
  <si>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</si>
  <si>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</si>
  <si>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</si>
  <si>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</si>
  <si>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</si>
  <si>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</si>
  <si>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</si>
  <si>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</si>
  <si>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</si>
  <si>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</si>
  <si>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</si>
  <si>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</si>
  <si>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</si>
  <si>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</si>
  <si>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</si>
  <si>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</si>
  <si>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</si>
  <si>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</si>
  <si>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</si>
  <si>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</si>
  <si>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</si>
  <si>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</si>
  <si>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</si>
  <si>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</si>
  <si>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</si>
  <si>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</si>
  <si>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</si>
  <si>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</si>
  <si>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</si>
  <si>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</si>
  <si>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</si>
  <si>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</si>
  <si>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</si>
  <si>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</si>
  <si>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</si>
  <si>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</si>
  <si>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</si>
  <si>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</si>
  <si>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</si>
  <si>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</si>
  <si>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</si>
  <si>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</si>
  <si>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</si>
  <si>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</si>
  <si>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</si>
  <si>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</si>
  <si>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</si>
  <si>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</si>
  <si>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</si>
  <si>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</si>
  <si>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</si>
  <si>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</si>
  <si>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</si>
  <si>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</si>
  <si>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</si>
  <si>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</si>
  <si>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</si>
  <si>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</si>
  <si>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</si>
  <si>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</si>
  <si>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</si>
  <si>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</si>
  <si>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</si>
  <si>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</si>
  <si>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</si>
  <si>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</si>
  <si>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</si>
  <si>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</si>
  <si>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</si>
  <si>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</si>
  <si>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</si>
  <si>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</si>
  <si>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</si>
  <si>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</si>
  <si>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</si>
  <si>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</si>
  <si>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</si>
  <si>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</si>
  <si>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</si>
  <si>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</si>
  <si>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</si>
  <si>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</si>
  <si>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</si>
  <si>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</si>
  <si>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</si>
  <si>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</si>
  <si>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</si>
  <si>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</si>
  <si>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</si>
  <si>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</si>
  <si>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</si>
  <si>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</si>
  <si>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</si>
  <si>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</si>
  <si>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</si>
  <si>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</si>
  <si>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</si>
  <si>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</si>
  <si>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</si>
  <si>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</si>
  <si>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</si>
  <si>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</si>
  <si>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</si>
  <si>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</si>
  <si>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</si>
  <si>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</si>
  <si>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</si>
  <si>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</si>
  <si>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</si>
  <si>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</si>
  <si>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</si>
  <si>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</si>
  <si>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</si>
  <si>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</si>
  <si>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</si>
  <si>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</si>
  <si>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</si>
  <si>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</si>
  <si>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</si>
  <si>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</si>
  <si>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</si>
  <si>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</si>
  <si>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</si>
  <si>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</si>
  <si>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</si>
  <si>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</si>
  <si>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</si>
  <si>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</si>
  <si>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</si>
  <si>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</si>
  <si>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</si>
  <si>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</si>
  <si>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</si>
  <si>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</si>
  <si>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</si>
  <si>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</si>
  <si>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</si>
  <si>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</si>
  <si>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</si>
  <si>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</si>
  <si>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</si>
  <si>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</si>
  <si>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</si>
  <si>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</si>
  <si>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</si>
  <si>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</si>
  <si>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</si>
  <si>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</si>
  <si>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</si>
  <si>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</si>
  <si>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</si>
  <si>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</si>
  <si>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</si>
  <si>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</si>
  <si>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</si>
  <si>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</si>
  <si>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</si>
  <si>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</si>
  <si>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</si>
  <si>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</si>
  <si>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</si>
  <si>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</si>
  <si>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</si>
  <si>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</si>
  <si>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</si>
  <si>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</si>
  <si>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</si>
  <si>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</si>
  <si>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</si>
  <si>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</si>
  <si>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</si>
  <si>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</si>
  <si>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</si>
  <si>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</si>
  <si>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</si>
  <si>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</si>
  <si>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</si>
  <si>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</si>
  <si>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</si>
  <si>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</si>
  <si>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</si>
  <si>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</si>
  <si>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</si>
  <si>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</si>
  <si>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</si>
  <si>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</si>
  <si>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</si>
  <si>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</si>
  <si>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</si>
  <si>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</si>
  <si>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</si>
  <si>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</si>
  <si>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</si>
  <si>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</si>
  <si>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</si>
  <si>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</si>
  <si>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</si>
  <si>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</si>
  <si>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</si>
  <si>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</si>
  <si>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</si>
  <si>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</si>
  <si>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</si>
  <si>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</si>
  <si>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</si>
  <si>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</si>
  <si>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</si>
  <si>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</si>
  <si>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</si>
  <si>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</si>
  <si>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</si>
  <si>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</si>
  <si>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</si>
  <si>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</si>
  <si>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</si>
  <si>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</si>
  <si>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</si>
  <si>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</si>
  <si>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</si>
  <si>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</si>
  <si>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</si>
  <si>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</si>
  <si>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</si>
  <si>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</si>
  <si>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</si>
  <si>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</si>
  <si>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</si>
  <si>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</si>
  <si>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</si>
  <si>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</si>
  <si>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</si>
  <si>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</si>
  <si>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</si>
  <si>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</si>
  <si>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</si>
  <si>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</si>
  <si>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</si>
  <si>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</si>
  <si>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</si>
  <si>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</si>
  <si>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</si>
  <si>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</si>
  <si>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</si>
  <si>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</si>
  <si>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</si>
  <si>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</si>
  <si>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</si>
  <si>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</si>
  <si>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</si>
  <si>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</si>
  <si>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</si>
  <si>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</si>
  <si>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</si>
  <si>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</si>
  <si>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</si>
  <si>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</si>
  <si>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</si>
  <si>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</si>
  <si>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</si>
  <si>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</si>
  <si>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</si>
  <si>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</si>
  <si>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</si>
  <si>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</si>
  <si>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</si>
  <si>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</si>
  <si>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</si>
  <si>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</si>
  <si>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</si>
  <si>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</si>
  <si>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</si>
  <si>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</si>
  <si>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</si>
  <si>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</si>
  <si>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</si>
  <si>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</si>
  <si>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</si>
  <si>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</si>
  <si>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</si>
  <si>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</si>
  <si>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</si>
  <si>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</si>
  <si>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</si>
  <si>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</si>
  <si>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</si>
  <si>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</si>
  <si>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</si>
  <si>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</si>
  <si>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</si>
  <si>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</si>
  <si>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</si>
  <si>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</si>
  <si>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</si>
  <si>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</si>
  <si>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</si>
  <si>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</si>
  <si>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</si>
  <si>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</si>
  <si>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</si>
  <si>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</si>
  <si>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</si>
  <si>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</si>
  <si>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</si>
  <si>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</si>
  <si>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</si>
  <si>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</si>
  <si>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</si>
  <si>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</si>
  <si>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</si>
  <si>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</si>
  <si>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</si>
  <si>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</si>
  <si>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</si>
  <si>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</si>
  <si>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</si>
  <si>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</si>
  <si>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</si>
  <si>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</si>
  <si>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</si>
  <si>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</si>
  <si>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</si>
  <si>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</si>
  <si>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</si>
  <si>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</si>
  <si>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</si>
  <si>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</si>
  <si>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</si>
  <si>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</si>
  <si>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</si>
  <si>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</si>
  <si>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</si>
  <si>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</si>
  <si>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</si>
  <si>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</si>
  <si>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</si>
  <si>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</si>
  <si>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</si>
  <si>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</si>
  <si>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</si>
  <si>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</si>
  <si>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</si>
  <si>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</si>
  <si>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</si>
  <si>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</si>
  <si>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</si>
  <si>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</si>
  <si>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</si>
  <si>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</si>
  <si>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</si>
  <si>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</si>
  <si>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</si>
  <si>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</si>
  <si>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</si>
  <si>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</si>
  <si>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</si>
  <si>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</si>
  <si>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</si>
  <si>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</si>
  <si>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</si>
  <si>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</si>
  <si>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</si>
  <si>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</si>
  <si>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</si>
  <si>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</si>
  <si>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</si>
  <si>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</si>
  <si>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</si>
  <si>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</si>
  <si>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</si>
  <si>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</si>
  <si>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</si>
  <si>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</si>
  <si>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</si>
  <si>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</si>
  <si>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</si>
  <si>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</si>
  <si>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</si>
  <si>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</si>
  <si>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</si>
  <si>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</si>
  <si>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</si>
  <si>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</si>
  <si>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</si>
  <si>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</si>
  <si>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</si>
  <si>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</si>
  <si>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</si>
  <si>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</si>
  <si>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</si>
  <si>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</si>
  <si>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</si>
  <si>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</si>
  <si>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</si>
  <si>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</si>
  <si>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</si>
  <si>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</si>
  <si>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</si>
  <si>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</si>
  <si>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</si>
  <si>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</si>
  <si>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</si>
  <si>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</si>
  <si>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</si>
  <si>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</si>
  <si>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</si>
  <si>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</si>
  <si>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</si>
  <si>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</si>
  <si>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</si>
  <si>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</si>
  <si>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</si>
  <si>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</si>
  <si>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</si>
  <si>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</si>
  <si>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</si>
  <si>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</si>
  <si>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</si>
  <si>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</si>
  <si>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</si>
  <si>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</si>
  <si>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</si>
  <si>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</si>
  <si>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</si>
  <si>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</si>
  <si>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</si>
  <si>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</si>
  <si>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</si>
  <si>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</si>
  <si>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</si>
  <si>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</si>
  <si>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</si>
  <si>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</si>
  <si>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</si>
  <si>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</si>
  <si>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</si>
  <si>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</si>
  <si>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</si>
  <si>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</si>
  <si>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</si>
  <si>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</si>
  <si>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</si>
  <si>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</si>
  <si>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</si>
  <si>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</si>
  <si>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</si>
  <si>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</si>
  <si>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</si>
  <si>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</si>
  <si>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</si>
  <si>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</si>
  <si>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</si>
  <si>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</si>
  <si>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</si>
  <si>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</si>
  <si>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</si>
  <si>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</si>
  <si>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</si>
  <si>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</si>
  <si>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</si>
  <si>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</si>
  <si>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</si>
  <si>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</si>
  <si>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</si>
  <si>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</si>
  <si>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</si>
  <si>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</si>
  <si>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</si>
  <si>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</si>
  <si>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</si>
  <si>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</si>
  <si>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</si>
  <si>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</si>
  <si>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</si>
  <si>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</si>
  <si>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</si>
  <si>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</si>
  <si>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</si>
  <si>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</si>
  <si>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</si>
  <si>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</si>
  <si>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</si>
  <si>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</si>
  <si>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</si>
  <si>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</si>
  <si>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</si>
  <si>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</si>
  <si>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</si>
  <si>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</si>
  <si>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</si>
  <si>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</si>
  <si>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</si>
  <si>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</si>
  <si>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</si>
  <si>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</si>
  <si>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</si>
  <si>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</si>
  <si>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</si>
  <si>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</si>
  <si>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</si>
  <si>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</si>
  <si>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</si>
  <si>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</si>
  <si>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</si>
  <si>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</si>
  <si>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</si>
  <si>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</si>
  <si>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</si>
  <si>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</si>
  <si>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</si>
  <si>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</si>
  <si>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</si>
  <si>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</si>
  <si>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</si>
  <si>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</si>
  <si>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</si>
  <si>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</si>
  <si>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</si>
  <si>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</si>
  <si>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</si>
  <si>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</si>
  <si>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</si>
  <si>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</si>
  <si>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</si>
  <si>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</si>
  <si>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</si>
  <si>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</si>
  <si>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</si>
  <si>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</si>
  <si>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</si>
  <si>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</si>
  <si>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</si>
  <si>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</si>
  <si>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</si>
  <si>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</si>
  <si>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</si>
  <si>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</si>
  <si>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</si>
  <si>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</si>
  <si>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</si>
  <si>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</si>
  <si>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</si>
  <si>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</si>
  <si>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</si>
  <si>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</si>
  <si>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</si>
  <si>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</si>
  <si>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</si>
  <si>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</si>
  <si>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</si>
  <si>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</si>
  <si>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</si>
  <si>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</si>
  <si>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</si>
  <si>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</si>
  <si>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</si>
  <si>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</si>
  <si>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</si>
  <si>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</si>
  <si>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</si>
  <si>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</si>
  <si>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</si>
  <si>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</si>
  <si>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</si>
  <si>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</si>
  <si>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</si>
  <si>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</si>
  <si>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</si>
  <si>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</si>
  <si>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</si>
  <si>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</si>
  <si>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</si>
  <si>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</si>
  <si>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</si>
  <si>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</si>
  <si>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</si>
  <si>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</si>
  <si>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</si>
  <si>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</si>
  <si>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</si>
  <si>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</si>
  <si>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</si>
  <si>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</si>
  <si>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</si>
  <si>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</si>
  <si>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</si>
  <si>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</si>
  <si>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</si>
  <si>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</si>
  <si>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</si>
  <si>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</si>
  <si>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</si>
  <si>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</si>
  <si>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</si>
  <si>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</si>
  <si>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</si>
  <si>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</si>
  <si>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</si>
  <si>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</si>
  <si>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</si>
  <si>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</si>
  <si>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</si>
  <si>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</si>
  <si>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</si>
  <si>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</si>
  <si>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</si>
  <si>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</si>
  <si>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</si>
  <si>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</si>
  <si>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</si>
  <si>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</si>
  <si>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</si>
  <si>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</si>
  <si>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</si>
  <si>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</si>
  <si>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</si>
  <si>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</si>
  <si>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</si>
  <si>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</si>
  <si>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</si>
  <si>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</si>
  <si>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</si>
  <si>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</si>
  <si>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</si>
  <si>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</si>
  <si>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</si>
  <si>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</si>
  <si>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</si>
  <si>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</si>
  <si>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</si>
  <si>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</si>
  <si>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</si>
  <si>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</si>
  <si>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</si>
  <si>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</si>
  <si>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</si>
  <si>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</si>
  <si>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</si>
  <si>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</si>
  <si>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</si>
  <si>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</si>
  <si>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</si>
  <si>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</si>
  <si>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</si>
  <si>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</si>
  <si>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</si>
  <si>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</si>
  <si>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</si>
  <si>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</si>
  <si>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</si>
  <si>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</si>
  <si>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</si>
  <si>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</si>
  <si>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</si>
  <si>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</si>
  <si>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</si>
  <si>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</si>
  <si>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</si>
  <si>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</si>
  <si>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</si>
  <si>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</si>
  <si>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</si>
  <si>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</si>
  <si>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</si>
  <si>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</si>
  <si>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</si>
  <si>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</si>
  <si>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</si>
  <si>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</si>
  <si>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</si>
  <si>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</si>
  <si>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</si>
  <si>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</si>
  <si>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</si>
  <si>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</si>
  <si>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</si>
  <si>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</si>
  <si>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</si>
  <si>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</si>
  <si>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</si>
  <si>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</si>
  <si>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</si>
  <si>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</si>
  <si>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</si>
  <si>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</si>
  <si>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</si>
  <si>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</si>
  <si>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</si>
  <si>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</si>
  <si>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</si>
  <si>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</si>
  <si>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</si>
  <si>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</si>
  <si>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</si>
  <si>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</si>
  <si>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</si>
  <si>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</si>
  <si>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</si>
  <si>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</si>
  <si>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</si>
  <si>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</si>
  <si>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</si>
  <si>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</si>
  <si>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</si>
  <si>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</si>
  <si>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</si>
  <si>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</si>
  <si>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</si>
  <si>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</si>
  <si>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</si>
  <si>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</si>
  <si>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</si>
  <si>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</si>
  <si>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</si>
  <si>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</si>
  <si>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</si>
  <si>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</si>
  <si>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</si>
  <si>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</si>
  <si>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</si>
  <si>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</si>
  <si>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</si>
  <si>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</si>
  <si>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</si>
  <si>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</si>
  <si>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</si>
  <si>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</si>
  <si>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</si>
  <si>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</si>
  <si>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</si>
  <si>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</si>
  <si>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</si>
  <si>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</si>
  <si>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</si>
  <si>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</si>
  <si>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</si>
  <si>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</si>
  <si>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</si>
  <si>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</si>
  <si>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</si>
  <si>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</si>
  <si>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</si>
  <si>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</si>
  <si>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</si>
  <si>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</si>
  <si>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</si>
  <si>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</si>
  <si>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</si>
  <si>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</si>
  <si>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</si>
  <si>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</si>
  <si>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</si>
  <si>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</si>
  <si>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</si>
  <si>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</si>
  <si>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</si>
  <si>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</si>
  <si>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</si>
  <si>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</si>
  <si>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</si>
  <si>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</si>
  <si>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</si>
  <si>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</si>
  <si>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</si>
  <si>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</si>
  <si>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</si>
  <si>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</si>
  <si>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</si>
  <si>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</si>
  <si>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</si>
  <si>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</si>
  <si>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</si>
  <si>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</si>
  <si>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</si>
  <si>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</si>
  <si>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</si>
  <si>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</si>
  <si>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</si>
  <si>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</si>
  <si>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</si>
  <si>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</si>
  <si>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</si>
  <si>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</si>
  <si>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</si>
  <si>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</si>
  <si>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</si>
  <si>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</si>
  <si>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</si>
  <si>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</si>
  <si>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</si>
  <si>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</si>
  <si>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</si>
  <si>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</si>
  <si>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</si>
  <si>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</si>
  <si>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</si>
  <si>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</si>
  <si>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</si>
  <si>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</si>
  <si>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</si>
  <si>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</si>
  <si>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</si>
  <si>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</si>
  <si>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</si>
  <si>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</si>
  <si>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</si>
  <si>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</si>
  <si>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</si>
  <si>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</si>
  <si>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</si>
  <si>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</si>
  <si>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</si>
  <si>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</si>
  <si>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</si>
  <si>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</si>
  <si>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</si>
  <si>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</si>
  <si>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</si>
  <si>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</si>
  <si>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</si>
  <si>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</si>
  <si>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</si>
  <si>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</si>
  <si>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</si>
  <si>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</si>
  <si>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</si>
  <si>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</si>
  <si>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</si>
  <si>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</si>
  <si>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</si>
  <si>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</si>
  <si>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</si>
  <si>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</si>
  <si>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</si>
  <si>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</si>
  <si>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</si>
  <si>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</si>
  <si>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</si>
  <si>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</si>
  <si>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</si>
  <si>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</si>
  <si>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</si>
  <si>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</si>
  <si>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</si>
  <si>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</si>
  <si>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</si>
  <si>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</si>
  <si>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</si>
  <si>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</si>
  <si>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</si>
  <si>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</si>
  <si>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</si>
  <si>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</si>
  <si>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</si>
  <si>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</si>
  <si>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</si>
  <si>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</si>
  <si>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</si>
  <si>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</si>
  <si>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</si>
  <si>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</si>
  <si>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</si>
  <si>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</si>
  <si>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</si>
  <si>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</si>
  <si>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</si>
  <si>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</si>
  <si>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</si>
  <si>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</si>
  <si>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</si>
  <si>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</si>
  <si>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</si>
  <si>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</si>
  <si>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</si>
  <si>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</si>
  <si>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</si>
  <si>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</si>
  <si>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</si>
  <si>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</si>
  <si>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</si>
  <si>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</si>
  <si>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</si>
  <si>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</si>
  <si>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</si>
  <si>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</si>
  <si>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</si>
  <si>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</si>
  <si>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</si>
  <si>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</si>
  <si>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</si>
  <si>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</si>
  <si>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</si>
  <si>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</si>
  <si>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</si>
  <si>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</si>
  <si>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</si>
  <si>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</si>
  <si>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</si>
  <si>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</si>
  <si>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</si>
  <si>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</si>
  <si>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</si>
  <si>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</si>
  <si>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</si>
  <si>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</si>
  <si>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</si>
  <si>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</si>
  <si>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</si>
  <si>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</si>
  <si>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</si>
  <si>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</si>
  <si>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</si>
  <si>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</si>
  <si>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</si>
  <si>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</si>
  <si>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</si>
  <si>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</si>
  <si>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</si>
  <si>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</si>
  <si>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</si>
  <si>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</si>
  <si>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</si>
  <si>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</si>
  <si>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</si>
  <si>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</si>
  <si>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</si>
  <si>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</si>
  <si>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</si>
  <si>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</si>
  <si>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</si>
  <si>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</si>
  <si>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</si>
  <si>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</si>
  <si>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</si>
  <si>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</si>
  <si>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</si>
  <si>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</si>
  <si>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</si>
  <si>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</si>
  <si>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</si>
  <si>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</si>
  <si>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</si>
  <si>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</si>
  <si>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</si>
  <si>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</si>
  <si>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</si>
  <si>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</si>
  <si>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</si>
  <si>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</si>
  <si>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</si>
  <si>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</si>
  <si>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</si>
  <si>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</si>
  <si>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</si>
  <si>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</si>
  <si>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</si>
  <si>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</si>
  <si>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</si>
  <si>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</si>
  <si>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</si>
  <si>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</si>
  <si>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</si>
  <si>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</si>
  <si>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</si>
  <si>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</si>
  <si>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</si>
  <si>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</si>
  <si>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</si>
  <si>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</si>
  <si>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</si>
  <si>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</si>
  <si>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</si>
  <si>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</si>
  <si>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</si>
  <si>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</si>
  <si>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</si>
  <si>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</si>
  <si>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</si>
  <si>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</si>
  <si>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</si>
  <si>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</si>
  <si>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</si>
  <si>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</si>
  <si>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</si>
  <si>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</si>
  <si>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</si>
  <si>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</si>
  <si>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</si>
  <si>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</si>
  <si>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</si>
  <si>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</si>
  <si>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</si>
  <si>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</si>
  <si>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</si>
  <si>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</si>
  <si>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</si>
  <si>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</si>
  <si>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</si>
  <si>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</si>
  <si>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</si>
  <si>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</si>
  <si>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</si>
  <si>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</si>
  <si>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</si>
  <si>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</si>
  <si>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</si>
  <si>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</si>
  <si>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</si>
  <si>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</si>
  <si>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</si>
  <si>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</si>
  <si>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</si>
  <si>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</si>
  <si>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</si>
  <si>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</si>
  <si>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</si>
  <si>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</si>
  <si>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</si>
  <si>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</si>
  <si>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</si>
  <si>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</si>
  <si>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</si>
  <si>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</si>
  <si>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</si>
  <si>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</si>
  <si>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</si>
  <si>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</si>
  <si>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</si>
  <si>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</si>
  <si>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</si>
  <si>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</si>
  <si>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</si>
  <si>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</si>
  <si>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</si>
  <si>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</si>
  <si>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</si>
  <si>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</si>
  <si>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</si>
  <si>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</si>
  <si>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</si>
  <si>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</si>
  <si>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</si>
  <si>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</si>
  <si>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</si>
  <si>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</si>
  <si>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</si>
  <si>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</si>
  <si>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</si>
  <si>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</si>
  <si>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</si>
  <si>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</si>
  <si>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</si>
  <si>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</si>
  <si>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</si>
  <si>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</si>
  <si>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</si>
  <si>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</si>
  <si>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</si>
  <si>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</si>
  <si>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</si>
  <si>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</si>
  <si>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</si>
  <si>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</si>
  <si>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</si>
  <si>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</si>
  <si>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</si>
  <si>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</si>
  <si>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</si>
  <si>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</si>
  <si>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</si>
  <si>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</si>
  <si>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</si>
  <si>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</si>
  <si>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</si>
  <si>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</si>
  <si>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</si>
  <si>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</si>
  <si>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</si>
  <si>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</si>
  <si>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</si>
  <si>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</si>
  <si>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</si>
  <si>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</si>
  <si>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</si>
  <si>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</si>
  <si>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</si>
  <si>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</si>
  <si>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</si>
  <si>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</si>
  <si>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</si>
  <si>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</si>
  <si>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</si>
  <si>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</si>
  <si>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</si>
  <si>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</si>
  <si>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</si>
  <si>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</si>
  <si>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</si>
  <si>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</si>
  <si>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</si>
  <si>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</si>
  <si>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</si>
  <si>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</si>
  <si>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</si>
  <si>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</si>
  <si>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</si>
  <si>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</si>
  <si>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</si>
  <si>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</si>
  <si>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</si>
  <si>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</si>
  <si>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</si>
  <si>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</si>
  <si>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</si>
  <si>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</si>
  <si>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</si>
  <si>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</si>
  <si>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</si>
  <si>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</si>
  <si>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</si>
  <si>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</si>
  <si>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</si>
  <si>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</si>
  <si>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</si>
  <si>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</si>
  <si>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</si>
  <si>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</si>
  <si>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</si>
  <si>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</si>
  <si>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</si>
  <si>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</si>
  <si>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</si>
  <si>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</si>
  <si>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</si>
  <si>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</si>
  <si>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</si>
  <si>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</si>
  <si>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</si>
  <si>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</si>
  <si>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</si>
  <si>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</si>
  <si>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</si>
  <si>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</si>
  <si>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</si>
  <si>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</si>
  <si>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</si>
  <si>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</si>
  <si>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</si>
  <si>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</si>
  <si>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</si>
  <si>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</si>
  <si>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</si>
  <si>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</si>
  <si>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</si>
  <si>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</si>
  <si>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</si>
  <si>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</si>
  <si>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</si>
  <si>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</si>
  <si>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</si>
  <si>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</si>
  <si>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</si>
  <si>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</si>
  <si>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</si>
  <si>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</si>
  <si>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</si>
  <si>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</si>
  <si>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</si>
  <si>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</si>
  <si>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</si>
  <si>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</si>
  <si>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</si>
  <si>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</si>
  <si>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</si>
  <si>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</si>
  <si>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</si>
  <si>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</si>
  <si>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</si>
  <si>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</si>
  <si>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</si>
  <si>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</si>
  <si>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</si>
  <si>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</si>
  <si>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</si>
  <si>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</si>
  <si>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</si>
  <si>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</si>
  <si>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</si>
  <si>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</si>
  <si>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</si>
  <si>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</si>
  <si>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</si>
  <si>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</si>
  <si>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</si>
  <si>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</si>
  <si>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</si>
  <si>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</si>
  <si>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</si>
  <si>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</si>
  <si>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</si>
  <si>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</si>
  <si>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</si>
  <si>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</si>
  <si>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</si>
  <si>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</si>
  <si>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</si>
  <si>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</si>
  <si>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</si>
  <si>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</si>
  <si>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</si>
  <si>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</si>
  <si>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</si>
  <si>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</si>
  <si>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</si>
  <si>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</si>
  <si>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</si>
  <si>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</si>
  <si>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</si>
  <si>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</si>
  <si>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</si>
  <si>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</si>
  <si>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</si>
  <si>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</si>
  <si>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</si>
  <si>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</si>
  <si>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</si>
  <si>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</si>
  <si>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</si>
  <si>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</si>
  <si>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</si>
  <si>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</si>
  <si>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</si>
  <si>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</si>
  <si>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</si>
  <si>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</si>
  <si>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</si>
  <si>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</si>
  <si>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</si>
  <si>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</si>
  <si>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</si>
  <si>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</si>
  <si>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</si>
  <si>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</si>
  <si>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</si>
  <si>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</si>
  <si>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</si>
  <si>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</si>
  <si>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</si>
  <si>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</si>
  <si>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</si>
  <si>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</si>
  <si>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</si>
  <si>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</si>
  <si>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</si>
  <si>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</si>
  <si>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</si>
  <si>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</si>
  <si>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</si>
  <si>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</si>
  <si>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</si>
  <si>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</si>
  <si>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</si>
  <si>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</si>
  <si>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</si>
  <si>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</si>
  <si>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</si>
  <si>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</si>
  <si>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</si>
  <si>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</si>
  <si>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</si>
  <si>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</si>
  <si>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</si>
  <si>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</si>
  <si>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</si>
  <si>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</si>
  <si>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</si>
  <si>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</si>
  <si>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</si>
  <si>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</si>
  <si>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</si>
  <si>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</si>
  <si>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</si>
  <si>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</si>
  <si>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</si>
  <si>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</si>
  <si>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</si>
  <si>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</si>
  <si>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</si>
  <si>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</si>
  <si>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</si>
  <si>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</si>
  <si>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</si>
  <si>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</si>
  <si>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</si>
  <si>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</si>
  <si>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</si>
  <si>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</si>
  <si>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</si>
  <si>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</si>
  <si>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</si>
  <si>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</si>
  <si>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</si>
  <si>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</si>
  <si>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</si>
  <si>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</si>
  <si>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</si>
  <si>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</si>
  <si>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</si>
  <si>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</si>
  <si>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</si>
  <si>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</si>
  <si>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</si>
  <si>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</si>
  <si>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</si>
  <si>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</si>
  <si>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</si>
  <si>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</si>
  <si>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</si>
  <si>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</si>
  <si>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</si>
  <si>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</si>
  <si>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</si>
  <si>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</si>
  <si>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</si>
  <si>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</si>
  <si>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</si>
  <si>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</si>
  <si>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</si>
  <si>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</si>
  <si>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</si>
  <si>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</si>
  <si>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</si>
  <si>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</si>
  <si>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</si>
  <si>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</si>
  <si>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</si>
  <si>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</si>
  <si>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</si>
  <si>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</si>
  <si>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</si>
  <si>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</si>
  <si>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</si>
  <si>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</si>
  <si>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</si>
  <si>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</si>
  <si>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</si>
  <si>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</si>
  <si>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</si>
  <si>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</si>
  <si>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</si>
  <si>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</si>
  <si>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</si>
  <si>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</si>
  <si>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</si>
  <si>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</si>
  <si>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</si>
  <si>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</si>
  <si>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</si>
  <si>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</si>
  <si>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</si>
  <si>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</si>
  <si>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</si>
  <si>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</si>
  <si>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</si>
  <si>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</si>
  <si>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</si>
  <si>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</si>
  <si>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</si>
  <si>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</si>
  <si>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</si>
  <si>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</si>
  <si>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</si>
  <si>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</si>
  <si>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</si>
  <si>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</si>
  <si>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</si>
  <si>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</si>
  <si>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</si>
  <si>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</si>
  <si>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</si>
  <si>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</si>
  <si>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</si>
  <si>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</si>
  <si>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</si>
  <si>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</si>
  <si>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</si>
  <si>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</si>
  <si>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</si>
  <si>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</si>
  <si>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</si>
  <si>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</si>
  <si>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</si>
  <si>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</si>
  <si>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</si>
  <si>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</si>
  <si>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</si>
  <si>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</si>
  <si>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</si>
  <si>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</si>
  <si>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</si>
  <si>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</si>
  <si>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</si>
  <si>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</si>
  <si>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</si>
  <si>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</si>
  <si>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</si>
  <si>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</si>
  <si>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</si>
  <si>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</si>
  <si>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</si>
  <si>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</si>
  <si>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</si>
  <si>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</si>
  <si>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</si>
  <si>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</si>
  <si>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</si>
  <si>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</si>
  <si>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</si>
  <si>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</si>
  <si>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</si>
  <si>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</si>
  <si>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</si>
  <si>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</si>
  <si>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</si>
  <si>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</si>
  <si>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</si>
  <si>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</si>
  <si>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</si>
  <si>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</si>
  <si>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</si>
  <si>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</si>
  <si>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</si>
  <si>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</si>
  <si>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</si>
  <si>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</si>
  <si>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</si>
  <si>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</si>
  <si>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</si>
  <si>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</si>
  <si>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</si>
  <si>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</si>
  <si>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</si>
  <si>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</si>
  <si>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</si>
  <si>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</si>
  <si>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</si>
  <si>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</si>
  <si>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</si>
  <si>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</si>
  <si>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</si>
  <si>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</si>
  <si>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</si>
  <si>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</si>
  <si>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</si>
  <si>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</si>
  <si>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</si>
  <si>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</si>
  <si>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</si>
  <si>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</si>
  <si>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</si>
  <si>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</si>
  <si>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</si>
  <si>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</si>
  <si>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</si>
  <si>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</si>
  <si>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</si>
  <si>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</si>
  <si>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</si>
  <si>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</si>
  <si>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</si>
  <si>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</si>
  <si>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</si>
  <si>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</si>
  <si>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</si>
  <si>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</si>
  <si>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</si>
  <si>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</si>
  <si>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</si>
  <si>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</si>
  <si>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</si>
  <si>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</si>
  <si>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</si>
  <si>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</si>
  <si>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</si>
  <si>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</si>
  <si>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</si>
  <si>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</si>
  <si>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</si>
  <si>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</si>
  <si>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</si>
  <si>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</si>
  <si>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</si>
  <si>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</si>
  <si>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</si>
  <si>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</si>
  <si>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</si>
  <si>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</si>
  <si>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</si>
  <si>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</si>
  <si>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</si>
  <si>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</si>
  <si>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</si>
  <si>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</si>
  <si>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</si>
  <si>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</si>
  <si>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</si>
  <si>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</si>
  <si>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</si>
  <si>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</si>
  <si>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</si>
  <si>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</si>
  <si>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</si>
  <si>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</si>
  <si>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</si>
  <si>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</si>
  <si>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</si>
  <si>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</si>
  <si>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</si>
  <si>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</si>
  <si>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</si>
  <si>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</si>
  <si>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</si>
  <si>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</si>
  <si>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</si>
  <si>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</si>
  <si>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</si>
  <si>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</si>
  <si>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</si>
  <si>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</si>
  <si>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</si>
  <si>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</si>
  <si>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</si>
  <si>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</si>
  <si>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</si>
  <si>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</si>
  <si>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</si>
  <si>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</si>
  <si>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</si>
  <si>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</si>
  <si>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</si>
  <si>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</si>
  <si>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</si>
  <si>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</si>
  <si>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</si>
  <si>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</si>
  <si>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</si>
  <si>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</si>
  <si>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</si>
  <si>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</si>
  <si>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</si>
  <si>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</si>
  <si>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</si>
  <si>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</si>
  <si>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</si>
  <si>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</si>
  <si>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</si>
  <si>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</si>
  <si>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</si>
  <si>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</si>
  <si>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</si>
  <si>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</si>
  <si>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</si>
  <si>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</si>
  <si>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</si>
  <si>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</si>
  <si>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</si>
  <si>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</si>
  <si>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</si>
  <si>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</si>
  <si>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</si>
  <si>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</si>
  <si>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</si>
  <si>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</si>
  <si>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</si>
  <si>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</si>
  <si>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</si>
  <si>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</si>
  <si>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</si>
  <si>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</si>
  <si>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</si>
  <si>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</si>
  <si>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</si>
  <si>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</si>
  <si>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</si>
  <si>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</si>
  <si>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</si>
  <si>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</si>
  <si>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</si>
  <si>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</si>
  <si>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</si>
  <si>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</si>
  <si>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</si>
  <si>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</si>
  <si>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</si>
  <si>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</si>
  <si>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</si>
  <si>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</si>
  <si>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</si>
  <si>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</si>
  <si>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</si>
  <si>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</si>
  <si>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</si>
  <si>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</si>
  <si>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</si>
  <si>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</si>
  <si>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</si>
  <si>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</si>
  <si>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</si>
  <si>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</si>
  <si>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</si>
  <si>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</si>
  <si>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</si>
  <si>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</si>
  <si>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</si>
  <si>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</si>
  <si>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</si>
  <si>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</si>
  <si>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</si>
  <si>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</si>
  <si>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</si>
  <si>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</si>
  <si>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</si>
  <si>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</si>
  <si>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</si>
  <si>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</si>
  <si>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</si>
  <si>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</si>
  <si>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</si>
  <si>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</si>
  <si>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</si>
  <si>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</si>
  <si>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</si>
  <si>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</si>
  <si>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</si>
  <si>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</si>
  <si>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</si>
  <si>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</si>
  <si>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</si>
  <si>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</si>
  <si>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</si>
  <si>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</si>
  <si>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</si>
  <si>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</si>
  <si>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</si>
  <si>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</si>
  <si>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</si>
  <si>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</si>
  <si>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</si>
  <si>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</si>
  <si>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</si>
  <si>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</si>
  <si>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</si>
  <si>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</si>
  <si>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</si>
  <si>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</si>
  <si>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</si>
  <si>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</si>
  <si>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</si>
  <si>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</si>
  <si>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</si>
  <si>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</si>
  <si>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</si>
  <si>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</si>
  <si>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</si>
  <si>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</si>
  <si>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</si>
  <si>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</si>
  <si>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</si>
  <si>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</si>
  <si>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</si>
  <si>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</si>
  <si>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</si>
  <si>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</si>
  <si>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</si>
  <si>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</si>
  <si>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</si>
  <si>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</si>
  <si>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</si>
  <si>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</si>
  <si>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</si>
  <si>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</si>
  <si>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</si>
  <si>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</si>
  <si>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</si>
  <si>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</si>
  <si>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</si>
  <si>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</si>
  <si>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</si>
  <si>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</si>
  <si>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</si>
  <si>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</si>
  <si>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</si>
  <si>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</si>
  <si>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</si>
  <si>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</si>
  <si>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</si>
  <si>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</si>
  <si>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</si>
  <si>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</si>
  <si>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</si>
  <si>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</si>
  <si>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</si>
  <si>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</si>
  <si>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</si>
  <si>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</si>
  <si>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</si>
  <si>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</si>
  <si>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</si>
  <si>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</si>
  <si>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</si>
  <si>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</si>
  <si>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</si>
  <si>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</si>
  <si>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</si>
  <si>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</si>
  <si>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</si>
  <si>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</si>
  <si>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</si>
  <si>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</si>
  <si>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</si>
  <si>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</si>
  <si>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</si>
  <si>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</si>
  <si>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</si>
  <si>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</si>
  <si>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</si>
  <si>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</si>
  <si>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</si>
  <si>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</si>
  <si>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</si>
  <si>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</si>
  <si>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</si>
  <si>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</si>
  <si>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</si>
  <si>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</si>
  <si>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</si>
  <si>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</si>
  <si>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</si>
  <si>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</si>
  <si>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</si>
  <si>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</si>
  <si>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</si>
  <si>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</si>
  <si>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</si>
  <si>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</si>
  <si>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</si>
  <si>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</si>
  <si>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</si>
  <si>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</si>
  <si>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</si>
  <si>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</si>
  <si>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</si>
  <si>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</si>
  <si>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</si>
  <si>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</si>
  <si>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</si>
  <si>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</si>
  <si>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</si>
  <si>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</si>
  <si>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</si>
  <si>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</si>
  <si>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</si>
  <si>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</si>
  <si>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</si>
  <si>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</si>
  <si>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</si>
  <si>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</si>
  <si>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</si>
  <si>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</si>
  <si>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</si>
  <si>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</si>
  <si>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</si>
  <si>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</si>
  <si>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</si>
  <si>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</si>
  <si>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</si>
  <si>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</si>
  <si>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</si>
  <si>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</si>
  <si>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</si>
  <si>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</si>
  <si>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</si>
  <si>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</si>
  <si>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</si>
  <si>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</si>
  <si>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</si>
  <si>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</si>
  <si>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</si>
  <si>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</si>
  <si>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</si>
  <si>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</si>
  <si>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</si>
  <si>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</si>
  <si>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</si>
  <si>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</si>
  <si>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</si>
  <si>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</si>
  <si>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</si>
  <si>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</si>
  <si>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</si>
  <si>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</si>
  <si>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</si>
  <si>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</si>
  <si>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</si>
  <si>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</si>
  <si>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</si>
  <si>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</si>
  <si>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</si>
  <si>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</si>
  <si>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</si>
  <si>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</si>
  <si>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</si>
  <si>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</si>
  <si>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</si>
  <si>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</si>
  <si>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</si>
  <si>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</si>
  <si>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</si>
  <si>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</si>
  <si>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</si>
  <si>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</si>
  <si>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</si>
  <si>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</si>
  <si>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</si>
  <si>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</si>
  <si>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</si>
  <si>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</si>
  <si>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</si>
  <si>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</si>
  <si>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</si>
  <si>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</si>
  <si>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</si>
  <si>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</si>
  <si>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</si>
  <si>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</si>
  <si>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</si>
  <si>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</si>
  <si>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</si>
  <si>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</si>
  <si>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</si>
  <si>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</si>
  <si>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</si>
  <si>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</si>
  <si>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</si>
  <si>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</si>
  <si>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</si>
  <si>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</si>
  <si>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</si>
  <si>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</si>
  <si>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</si>
  <si>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</si>
  <si>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</si>
  <si>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</si>
  <si>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</si>
  <si>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</si>
  <si>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</si>
  <si>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</si>
  <si>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</si>
  <si>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</si>
  <si>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</si>
  <si>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</si>
  <si>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</si>
  <si>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</si>
  <si>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</si>
  <si>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</si>
  <si>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</si>
  <si>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</si>
  <si>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</si>
  <si>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</si>
  <si>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</si>
  <si>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</si>
  <si>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</si>
  <si>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</si>
  <si>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</si>
  <si>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</si>
  <si>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</si>
  <si>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</si>
  <si>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</si>
  <si>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</si>
  <si>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</si>
  <si>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</si>
  <si>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</si>
  <si>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</si>
  <si>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</si>
  <si>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</si>
  <si>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</si>
  <si>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</si>
  <si>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</si>
  <si>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</si>
  <si>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</si>
  <si>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</si>
  <si>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</si>
  <si>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</si>
  <si>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</si>
  <si>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</si>
  <si>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</si>
  <si>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</si>
  <si>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</si>
  <si>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</si>
  <si>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</si>
  <si>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</si>
  <si>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</si>
  <si>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</si>
  <si>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</si>
  <si>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</si>
  <si>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</si>
  <si>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</si>
  <si>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</si>
  <si>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</si>
  <si>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</si>
  <si>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</si>
  <si>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</si>
  <si>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</si>
  <si>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</si>
  <si>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</si>
  <si>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</si>
  <si>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</si>
  <si>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</si>
  <si>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</si>
  <si>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</si>
  <si>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</si>
  <si>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</si>
  <si>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</si>
  <si>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</si>
  <si>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</si>
  <si>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</si>
  <si>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</si>
  <si>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</si>
  <si>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</si>
  <si>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</si>
  <si>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</si>
  <si>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</si>
  <si>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</si>
  <si>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</si>
  <si>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</si>
  <si>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</si>
  <si>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</si>
  <si>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</si>
  <si>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</si>
  <si>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</si>
  <si>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</si>
  <si>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</si>
  <si>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</si>
  <si>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</si>
  <si>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</si>
  <si>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</si>
  <si>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</si>
  <si>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</si>
  <si>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</si>
  <si>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</si>
  <si>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</si>
  <si>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</si>
  <si>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</si>
  <si>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</si>
  <si>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</si>
  <si>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</si>
  <si>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</si>
  <si>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</si>
  <si>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</si>
  <si>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</si>
  <si>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</si>
  <si>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</si>
  <si>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</si>
  <si>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</si>
  <si>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</si>
  <si>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</si>
  <si>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</si>
  <si>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</si>
  <si>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</si>
  <si>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</si>
  <si>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</si>
  <si>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</si>
  <si>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</si>
  <si>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</si>
  <si>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</si>
  <si>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</si>
  <si>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</si>
  <si>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</si>
  <si>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</si>
  <si>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</si>
  <si>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</si>
  <si>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</si>
  <si>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</si>
  <si>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</si>
  <si>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</si>
  <si>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</si>
  <si>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</si>
  <si>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</si>
  <si>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</si>
  <si>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</si>
  <si>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</si>
  <si>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</si>
  <si>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</si>
  <si>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</si>
  <si>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</si>
  <si>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</si>
  <si>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</si>
  <si>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</si>
  <si>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</si>
  <si>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</si>
  <si>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</si>
  <si>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</si>
  <si>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</si>
  <si>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</si>
  <si>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</si>
  <si>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</si>
  <si>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</si>
  <si>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</si>
  <si>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</si>
  <si>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</si>
  <si>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</si>
  <si>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</si>
  <si>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</si>
  <si>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</si>
  <si>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</si>
  <si>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</si>
  <si>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</si>
  <si>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</si>
  <si>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</si>
  <si>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</si>
  <si>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</si>
  <si>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</si>
  <si>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</si>
  <si>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</si>
  <si>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</si>
  <si>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</si>
  <si>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</si>
  <si>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</si>
  <si>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</si>
  <si>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</si>
  <si>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</si>
  <si>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</si>
  <si>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</si>
  <si>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</si>
  <si>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</si>
  <si>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</si>
  <si>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</si>
  <si>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</si>
  <si>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</si>
  <si>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</si>
  <si>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</si>
  <si>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</si>
  <si>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</si>
  <si>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</si>
  <si>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</si>
  <si>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</si>
  <si>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</si>
  <si>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</si>
  <si>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</si>
  <si>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</si>
  <si>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</si>
  <si>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</si>
  <si>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</si>
  <si>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</si>
  <si>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</si>
  <si>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</si>
  <si>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</si>
  <si>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</si>
  <si>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</si>
  <si>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</si>
  <si>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</si>
  <si>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</si>
  <si>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</si>
  <si>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</si>
  <si>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</si>
  <si>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</si>
  <si>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</si>
  <si>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</si>
  <si>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</si>
  <si>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</si>
  <si>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</si>
  <si>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</si>
  <si>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</si>
  <si>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</si>
  <si>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</si>
  <si>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</si>
  <si>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</si>
  <si>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</si>
  <si>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</si>
  <si>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</si>
  <si>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</si>
  <si>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</si>
  <si>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</si>
  <si>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</si>
  <si>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</si>
  <si>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</si>
  <si>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</si>
  <si>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</si>
  <si>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</si>
  <si>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</si>
  <si>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</si>
  <si>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</si>
  <si>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</si>
  <si>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</si>
  <si>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</si>
  <si>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</si>
  <si>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</si>
  <si>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</si>
  <si>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</si>
  <si>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</si>
  <si>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</si>
  <si>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</si>
  <si>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</si>
  <si>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</si>
  <si>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</si>
  <si>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</si>
  <si>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</si>
  <si>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</si>
  <si>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</si>
  <si>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</si>
  <si>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</si>
  <si>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</si>
  <si>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</si>
  <si>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</si>
  <si>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</si>
  <si>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</si>
  <si>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</si>
  <si>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</si>
  <si>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</si>
  <si>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</si>
  <si>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</si>
  <si>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</si>
  <si>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</si>
  <si>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</si>
  <si>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</si>
  <si>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</si>
  <si>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</si>
  <si>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</si>
  <si>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</si>
  <si>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</si>
  <si>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</si>
  <si>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</si>
  <si>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</si>
  <si>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</si>
  <si>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</si>
  <si>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</si>
  <si>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</si>
  <si>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</si>
  <si>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</si>
  <si>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</si>
  <si>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</si>
  <si>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</si>
  <si>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</si>
  <si>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</si>
  <si>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</si>
  <si>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</si>
  <si>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</si>
  <si>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</si>
  <si>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</si>
  <si>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</si>
  <si>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</si>
  <si>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</si>
  <si>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</si>
  <si>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</si>
  <si>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</si>
  <si>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</si>
  <si>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</si>
  <si>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</si>
  <si>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</si>
  <si>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</si>
  <si>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</si>
  <si>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</si>
  <si>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</si>
  <si>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</si>
  <si>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</si>
  <si>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</si>
  <si>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</si>
  <si>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</si>
  <si>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</si>
  <si>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</si>
  <si>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</si>
  <si>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</si>
  <si>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</si>
  <si>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</si>
  <si>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</si>
  <si>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</si>
  <si>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</si>
  <si>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</si>
  <si>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</si>
  <si>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</si>
  <si>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</si>
  <si>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</si>
  <si>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</si>
  <si>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</si>
  <si>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</si>
  <si>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</si>
  <si>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</si>
  <si>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</si>
  <si>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</si>
  <si>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</si>
  <si>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</si>
  <si>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</si>
  <si>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</si>
  <si>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</si>
  <si>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</si>
  <si>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</si>
  <si>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</si>
  <si>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</si>
  <si>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</si>
  <si>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</si>
  <si>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</si>
  <si>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</si>
  <si>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</si>
  <si>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</si>
  <si>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</si>
  <si>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</si>
  <si>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</si>
  <si>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</si>
  <si>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</si>
  <si>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</si>
  <si>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</si>
  <si>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</si>
  <si>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</si>
  <si>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</si>
  <si>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</si>
  <si>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</si>
  <si>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</si>
  <si>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</si>
  <si>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</si>
  <si>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</si>
  <si>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</si>
  <si>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</si>
  <si>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</si>
  <si>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</si>
  <si>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</si>
  <si>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</si>
  <si>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</si>
  <si>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</si>
  <si>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</si>
  <si>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</si>
  <si>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</si>
  <si>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</si>
  <si>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</si>
  <si>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</si>
  <si>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</si>
  <si>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</si>
  <si>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</si>
  <si>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</si>
  <si>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</si>
  <si>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</si>
  <si>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</si>
  <si>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</si>
  <si>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</si>
  <si>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</si>
  <si>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</si>
  <si>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</si>
  <si>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</si>
  <si>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</si>
  <si>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</si>
  <si>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</si>
  <si>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</si>
  <si>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</si>
  <si>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</si>
  <si>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</si>
  <si>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</si>
  <si>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</si>
  <si>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</si>
  <si>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</si>
  <si>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</si>
  <si>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</si>
  <si>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</si>
  <si>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</si>
  <si>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</si>
  <si>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</si>
  <si>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</si>
  <si>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</si>
  <si>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</si>
  <si>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</si>
  <si>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</si>
  <si>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</si>
  <si>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</si>
  <si>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</si>
  <si>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</si>
  <si>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</si>
  <si>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</si>
  <si>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</si>
  <si>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</si>
  <si>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</si>
  <si>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</si>
  <si>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</si>
  <si>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</si>
  <si>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</si>
  <si>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</si>
  <si>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</si>
  <si>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</si>
  <si>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</si>
  <si>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</si>
  <si>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</si>
  <si>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</si>
  <si>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</si>
  <si>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</si>
  <si>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</si>
  <si>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</si>
  <si>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</si>
  <si>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</si>
  <si>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</si>
  <si>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</si>
  <si>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</si>
  <si>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</si>
  <si>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</si>
  <si>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</si>
  <si>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</si>
  <si>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</si>
  <si>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</si>
  <si>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</si>
  <si>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</si>
  <si>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</si>
  <si>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</si>
  <si>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</si>
  <si>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</si>
  <si>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</si>
  <si>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</si>
  <si>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</si>
  <si>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</si>
  <si>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</si>
  <si>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</si>
  <si>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</si>
  <si>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</si>
  <si>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</si>
  <si>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</si>
  <si>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</si>
  <si>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</si>
  <si>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</si>
  <si>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</si>
  <si>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</si>
  <si>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</si>
  <si>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</si>
  <si>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</si>
  <si>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</si>
  <si>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</si>
  <si>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</si>
  <si>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</si>
  <si>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</si>
  <si>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</si>
  <si>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</si>
  <si>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</si>
  <si>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</si>
  <si>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</si>
  <si>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</si>
  <si>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</si>
  <si>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</si>
  <si>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</si>
  <si>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</si>
  <si>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</si>
  <si>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</si>
  <si>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</si>
  <si>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</si>
  <si>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</si>
  <si>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</si>
  <si>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</si>
  <si>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</si>
  <si>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</si>
  <si>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</si>
  <si>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</si>
  <si>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</si>
  <si>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</si>
  <si>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</si>
  <si>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</si>
  <si>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</si>
  <si>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</si>
  <si>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</si>
  <si>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</si>
  <si>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</si>
  <si>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</si>
  <si>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</si>
  <si>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</si>
  <si>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</si>
  <si>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</si>
  <si>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</si>
  <si>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</si>
  <si>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</si>
  <si>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</si>
  <si>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</si>
  <si>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</si>
  <si>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</si>
  <si>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</si>
  <si>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</si>
  <si>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</si>
  <si>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</si>
  <si>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</si>
  <si>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</si>
  <si>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</si>
  <si>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</si>
  <si>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</si>
  <si>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</si>
  <si>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</si>
  <si>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</si>
  <si>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</si>
  <si>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</si>
  <si>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</si>
  <si>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</si>
  <si>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</si>
  <si>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</si>
  <si>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</si>
  <si>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</si>
  <si>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</si>
  <si>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</si>
  <si>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</si>
  <si>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</si>
  <si>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</si>
  <si>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</si>
  <si>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</si>
  <si>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</si>
  <si>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</si>
  <si>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</si>
  <si>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</si>
  <si>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</si>
  <si>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</si>
  <si>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</si>
  <si>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</si>
  <si>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</si>
  <si>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</si>
  <si>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</si>
  <si>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</si>
  <si>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</si>
  <si>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</si>
  <si>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</si>
  <si>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</si>
  <si>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</si>
  <si>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</si>
  <si>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</si>
  <si>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</si>
  <si>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</si>
  <si>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</si>
  <si>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</si>
  <si>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</si>
  <si>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</si>
  <si>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</si>
  <si>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</si>
  <si>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</si>
  <si>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</si>
  <si>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</si>
  <si>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</si>
  <si>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</si>
  <si>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</si>
  <si>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</si>
  <si>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</si>
  <si>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</si>
  <si>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</si>
  <si>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</si>
  <si>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</si>
  <si>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</si>
  <si>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</si>
  <si>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</si>
  <si>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</si>
  <si>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</si>
  <si>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</si>
  <si>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</si>
  <si>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</si>
  <si>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</si>
  <si>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</si>
  <si>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</si>
  <si>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</si>
  <si>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</si>
  <si>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</si>
  <si>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</si>
  <si>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</si>
  <si>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</si>
  <si>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</si>
  <si>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</si>
  <si>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</si>
  <si>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</si>
  <si>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</si>
  <si>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</si>
  <si>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</si>
  <si>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</si>
  <si>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</si>
  <si>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</si>
  <si>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</si>
  <si>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</si>
  <si>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</si>
  <si>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</si>
  <si>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</si>
  <si>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</si>
  <si>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</si>
  <si>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</si>
  <si>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</si>
  <si>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</si>
  <si>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</si>
  <si>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</si>
  <si>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</si>
  <si>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</si>
  <si>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</si>
  <si>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</si>
  <si>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</si>
  <si>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</si>
  <si>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</si>
  <si>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</si>
  <si>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</si>
  <si>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</si>
  <si>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</si>
  <si>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</si>
  <si>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</si>
  <si>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</si>
  <si>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</si>
  <si>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</si>
  <si>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</si>
  <si>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</si>
  <si>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</si>
  <si>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</si>
  <si>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</si>
  <si>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</si>
  <si>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</si>
  <si>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</si>
  <si>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</si>
  <si>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</si>
  <si>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</si>
  <si>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</si>
  <si>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</si>
  <si>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</si>
  <si>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</si>
  <si>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</si>
  <si>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</si>
  <si>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</si>
  <si>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</si>
  <si>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</si>
  <si>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</si>
  <si>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</si>
  <si>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</si>
  <si>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</si>
  <si>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</si>
  <si>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</si>
  <si>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</si>
  <si>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</si>
  <si>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</si>
  <si>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</si>
  <si>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</si>
  <si>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</si>
  <si>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</si>
  <si>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</si>
  <si>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</si>
  <si>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</si>
  <si>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</si>
  <si>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</si>
  <si>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</si>
  <si>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</si>
  <si>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</si>
  <si>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</si>
  <si>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</si>
  <si>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</si>
  <si>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</si>
  <si>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</si>
  <si>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</si>
  <si>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</si>
  <si>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</si>
  <si>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</si>
  <si>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</si>
  <si>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</si>
  <si>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</si>
  <si>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</si>
  <si>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</si>
  <si>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</si>
  <si>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</si>
  <si>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</si>
  <si>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</si>
  <si>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</si>
  <si>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</si>
  <si>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</si>
  <si>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</si>
  <si>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</si>
  <si>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</si>
  <si>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</si>
  <si>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</si>
  <si>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</si>
  <si>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</si>
  <si>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</si>
  <si>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</si>
  <si>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</si>
  <si>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</si>
  <si>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</si>
  <si>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</si>
  <si>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</si>
  <si>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</si>
  <si>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</si>
  <si>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</si>
  <si>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</si>
  <si>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</si>
  <si>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</si>
  <si>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</si>
  <si>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</si>
  <si>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</si>
  <si>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</si>
  <si>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</si>
  <si>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</si>
  <si>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</si>
  <si>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</si>
  <si>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</si>
  <si>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</si>
  <si>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</si>
  <si>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</si>
  <si>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</si>
  <si>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</si>
  <si>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</si>
  <si>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</si>
  <si>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</si>
  <si>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</si>
  <si>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</si>
  <si>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</si>
  <si>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</si>
  <si>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</si>
  <si>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</si>
  <si>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</si>
  <si>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</si>
  <si>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</si>
  <si>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</si>
  <si>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</si>
  <si>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</si>
  <si>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</si>
  <si>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</si>
  <si>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</si>
  <si>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</si>
  <si>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</si>
  <si>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</si>
  <si>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</si>
  <si>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</si>
  <si>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</si>
  <si>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</si>
  <si>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</si>
  <si>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</si>
  <si>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</si>
  <si>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</si>
  <si>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</si>
  <si>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</si>
  <si>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</si>
  <si>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</si>
  <si>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</si>
  <si>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</si>
  <si>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</si>
  <si>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</si>
  <si>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</si>
  <si>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</si>
  <si>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</si>
  <si>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</si>
  <si>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</si>
  <si>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</si>
  <si>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</si>
  <si>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</si>
  <si>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</si>
  <si>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</si>
  <si>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</si>
  <si>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</si>
  <si>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</si>
  <si>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</si>
  <si>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</si>
  <si>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</si>
  <si>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</si>
  <si>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</si>
  <si>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</si>
  <si>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</si>
  <si>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</si>
  <si>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</si>
  <si>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</si>
  <si>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</si>
  <si>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</si>
  <si>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</si>
  <si>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</si>
  <si>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</si>
  <si>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</si>
  <si>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</si>
  <si>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</si>
  <si>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</si>
  <si>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</si>
  <si>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</si>
  <si>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</si>
  <si>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</si>
  <si>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</si>
  <si>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</si>
  <si>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</si>
  <si>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</si>
  <si>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</si>
  <si>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</si>
  <si>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</si>
  <si>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</si>
  <si>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</si>
  <si>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</si>
  <si>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</si>
  <si>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</si>
  <si>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</si>
  <si>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</si>
  <si>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</si>
  <si>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</si>
  <si>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</si>
  <si>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</si>
  <si>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</si>
  <si>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</si>
  <si>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</si>
  <si>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</si>
  <si>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</si>
  <si>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</si>
  <si>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</si>
  <si>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</si>
  <si>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</si>
  <si>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</si>
  <si>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</si>
  <si>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</si>
  <si>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</si>
  <si>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</si>
  <si>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</si>
  <si>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</si>
  <si>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</si>
  <si>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</si>
  <si>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</si>
  <si>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</si>
  <si>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</si>
  <si>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</si>
  <si>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</si>
  <si>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</si>
  <si>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</si>
  <si>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</si>
  <si>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</si>
  <si>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</si>
  <si>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</si>
  <si>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</si>
  <si>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</si>
  <si>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</si>
  <si>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</si>
  <si>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</si>
  <si>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</si>
  <si>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</si>
  <si>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</si>
  <si>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</si>
  <si>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</si>
  <si>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</si>
  <si>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</si>
  <si>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</si>
  <si>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</si>
  <si>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</si>
  <si>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</si>
  <si>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</si>
  <si>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</si>
  <si>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</si>
  <si>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</si>
  <si>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</si>
  <si>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</si>
  <si>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</si>
  <si>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</si>
  <si>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</si>
  <si>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</si>
  <si>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</si>
  <si>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</si>
  <si>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</si>
  <si>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</si>
  <si>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</si>
  <si>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</si>
  <si>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</si>
  <si>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</si>
  <si>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</si>
  <si>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</si>
  <si>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</si>
  <si>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</si>
  <si>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</si>
  <si>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</si>
  <si>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</si>
  <si>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</si>
  <si>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</si>
  <si>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</si>
  <si>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</si>
  <si>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</si>
  <si>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</si>
  <si>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</si>
  <si>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</si>
  <si>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</si>
  <si>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</si>
  <si>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</si>
  <si>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</si>
  <si>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</si>
  <si>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</si>
  <si>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</si>
  <si>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</si>
  <si>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</si>
  <si>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</si>
  <si>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</si>
  <si>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</si>
  <si>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</si>
  <si>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</si>
  <si>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</si>
  <si>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</si>
  <si>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</si>
  <si>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</si>
  <si>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</si>
  <si>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</si>
  <si>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</si>
  <si>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</si>
  <si>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</si>
  <si>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</si>
  <si>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</si>
  <si>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</si>
  <si>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</si>
  <si>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</si>
  <si>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</si>
  <si>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</si>
  <si>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</si>
  <si>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</si>
  <si>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</si>
  <si>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</si>
  <si>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</si>
  <si>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</si>
  <si>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</si>
  <si>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</si>
  <si>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</si>
  <si>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</si>
  <si>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</si>
  <si>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</si>
  <si>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</si>
  <si>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</si>
  <si>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</si>
  <si>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</si>
  <si>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</si>
  <si>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</si>
  <si>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</si>
  <si>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</si>
  <si>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</si>
  <si>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</si>
  <si>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</si>
  <si>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</si>
  <si>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</si>
  <si>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</si>
  <si>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</si>
  <si>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</si>
  <si>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</si>
  <si>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</si>
  <si>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</si>
  <si>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</si>
  <si>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</si>
  <si>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</si>
  <si>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</si>
  <si>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</si>
  <si>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</si>
  <si>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</si>
  <si>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</si>
  <si>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</si>
  <si>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</si>
  <si>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</si>
  <si>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</si>
  <si>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</si>
  <si>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</si>
  <si>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</si>
  <si>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</si>
  <si>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</si>
  <si>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</si>
  <si>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</si>
  <si>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</si>
  <si>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</si>
  <si>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</si>
  <si>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</si>
  <si>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</si>
  <si>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</si>
  <si>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</si>
  <si>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</si>
  <si>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</si>
  <si>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</si>
  <si>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</si>
  <si>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</si>
  <si>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</si>
  <si>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</si>
  <si>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</si>
  <si>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</si>
  <si>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</si>
  <si>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</si>
  <si>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</si>
  <si>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</si>
  <si>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</si>
  <si>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</si>
  <si>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</si>
  <si>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</si>
  <si>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</si>
  <si>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</si>
  <si>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</si>
  <si>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</si>
  <si>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</si>
  <si>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</si>
  <si>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</si>
  <si>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</si>
  <si>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</si>
  <si>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</si>
  <si>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</si>
  <si>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</si>
  <si>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</si>
  <si>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</si>
  <si>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</si>
  <si>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</si>
  <si>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</si>
  <si>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</si>
  <si>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</si>
  <si>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</si>
  <si>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</si>
  <si>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</si>
  <si>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</si>
  <si>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</si>
  <si>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</si>
  <si>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</si>
  <si>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</si>
  <si>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</si>
  <si>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</si>
  <si>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</si>
  <si>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</si>
  <si>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</si>
  <si>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</si>
  <si>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</si>
  <si>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</si>
  <si>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</si>
  <si>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</si>
  <si>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</si>
  <si>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</si>
  <si>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</si>
  <si>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</si>
  <si>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</si>
  <si>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</si>
  <si>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</si>
  <si>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</si>
  <si>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</si>
  <si>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</si>
  <si>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</si>
  <si>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</si>
  <si>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</si>
  <si>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</si>
  <si>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</si>
  <si>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</si>
  <si>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</si>
  <si>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</si>
  <si>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</si>
  <si>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</si>
  <si>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</si>
  <si>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</si>
  <si>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</si>
  <si>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</si>
  <si>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</si>
  <si>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</si>
  <si>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</si>
  <si>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</si>
  <si>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</si>
  <si>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</si>
  <si>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</si>
  <si>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</si>
  <si>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</si>
  <si>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</si>
  <si>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</si>
  <si>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</si>
  <si>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</si>
  <si>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</si>
  <si>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</si>
  <si>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</si>
  <si>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</si>
  <si>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</si>
  <si>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</si>
  <si>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</si>
  <si>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</si>
  <si>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</si>
  <si>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</si>
  <si>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</si>
  <si>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</si>
  <si>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</si>
  <si>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</si>
  <si>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</si>
  <si>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</si>
  <si>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</si>
  <si>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</si>
  <si>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</si>
  <si>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</si>
  <si>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</si>
  <si>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</si>
  <si>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</si>
  <si>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</si>
  <si>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</si>
  <si>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</si>
  <si>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</si>
  <si>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</si>
  <si>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</si>
  <si>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</si>
  <si>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</si>
  <si>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</si>
  <si>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</si>
  <si>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</si>
  <si>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</si>
  <si>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</si>
  <si>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</si>
  <si>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</si>
  <si>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</si>
  <si>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</si>
  <si>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</si>
  <si>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</si>
  <si>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</si>
  <si>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</si>
  <si>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</si>
  <si>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</si>
  <si>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</si>
  <si>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</si>
  <si>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</si>
  <si>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</si>
  <si>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</si>
  <si>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</si>
  <si>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</si>
  <si>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</si>
  <si>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</si>
  <si>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</si>
  <si>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</si>
  <si>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</si>
  <si>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</si>
  <si>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</si>
  <si>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</si>
  <si>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</si>
  <si>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</si>
  <si>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</si>
  <si>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</si>
  <si>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</si>
  <si>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</si>
  <si>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</si>
  <si>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</si>
  <si>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</si>
  <si>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</si>
  <si>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</si>
  <si>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</si>
  <si>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</si>
  <si>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</si>
  <si>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</si>
  <si>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</si>
  <si>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</si>
  <si>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</si>
  <si>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</si>
  <si>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</si>
  <si>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</si>
  <si>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</si>
  <si>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</si>
  <si>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</si>
  <si>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</si>
  <si>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</si>
  <si>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</si>
  <si>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</si>
  <si>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</si>
  <si>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</si>
  <si>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</si>
  <si>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</si>
  <si>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</si>
  <si>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</si>
  <si>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</si>
  <si>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</si>
  <si>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</si>
  <si>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</si>
  <si>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</si>
  <si>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</si>
  <si>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</si>
  <si>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</si>
  <si>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</si>
  <si>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</si>
  <si>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</si>
  <si>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</si>
  <si>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</si>
  <si>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</si>
  <si>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</si>
  <si>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</si>
  <si>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</si>
  <si>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</si>
  <si>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</si>
  <si>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</si>
  <si>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</si>
  <si>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</si>
  <si>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</si>
  <si>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</si>
  <si>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</si>
  <si>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</si>
  <si>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</si>
  <si>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</si>
  <si>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</si>
  <si>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</si>
  <si>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</si>
  <si>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</si>
  <si>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</si>
  <si>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</si>
  <si>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</si>
  <si>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</si>
  <si>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</si>
  <si>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</si>
  <si>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</si>
  <si>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</si>
  <si>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</si>
  <si>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</si>
  <si>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</si>
  <si>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</si>
  <si>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</si>
  <si>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</si>
  <si>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</si>
  <si>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</si>
  <si>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</si>
  <si>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</si>
  <si>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</si>
  <si>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</si>
  <si>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</si>
  <si>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</si>
  <si>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</si>
  <si>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</si>
  <si>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</si>
  <si>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</si>
  <si>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</si>
  <si>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</si>
  <si>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</si>
  <si>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</si>
  <si>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</si>
  <si>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</si>
  <si>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</si>
  <si>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</si>
  <si>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</si>
  <si>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</si>
  <si>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</si>
  <si>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</si>
  <si>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</si>
  <si>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</si>
  <si>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</si>
  <si>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</si>
  <si>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</si>
  <si>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</si>
  <si>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</si>
  <si>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</si>
  <si>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</si>
  <si>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</si>
  <si>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</si>
  <si>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</si>
  <si>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</si>
  <si>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</si>
  <si>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</si>
  <si>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</si>
  <si>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</si>
  <si>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</si>
  <si>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</si>
  <si>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</si>
  <si>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</si>
  <si>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</si>
  <si>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</si>
  <si>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</si>
  <si>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</si>
  <si>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</si>
  <si>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</si>
  <si>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</si>
  <si>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</si>
  <si>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</si>
  <si>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</si>
  <si>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</si>
  <si>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</si>
  <si>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</si>
  <si>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</si>
  <si>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</si>
  <si>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</si>
  <si>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</si>
  <si>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</si>
  <si>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</si>
  <si>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</si>
  <si>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</si>
  <si>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</si>
  <si>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</si>
  <si>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</si>
  <si>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</si>
  <si>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</si>
  <si>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</si>
  <si>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</si>
  <si>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</si>
  <si>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</si>
  <si>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</si>
  <si>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</si>
  <si>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</si>
  <si>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</si>
  <si>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</si>
  <si>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</si>
  <si>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</si>
  <si>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</si>
  <si>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</si>
  <si>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</si>
  <si>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</si>
  <si>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</si>
  <si>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</si>
  <si>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</si>
  <si>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</si>
  <si>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</si>
  <si>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</si>
  <si>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</si>
  <si>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</si>
  <si>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</si>
  <si>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</si>
  <si>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</si>
  <si>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</si>
  <si>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</si>
  <si>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</si>
  <si>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</si>
  <si>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</si>
  <si>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</si>
  <si>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</si>
  <si>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</si>
  <si>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</si>
  <si>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</si>
  <si>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</si>
  <si>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</si>
  <si>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</si>
  <si>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</si>
  <si>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</si>
  <si>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</si>
  <si>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</si>
  <si>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</si>
  <si>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</si>
  <si>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</si>
  <si>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</si>
  <si>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</si>
  <si>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</si>
  <si>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</si>
  <si>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</si>
  <si>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</si>
  <si>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</si>
  <si>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</si>
  <si>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</si>
  <si>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</si>
  <si>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</si>
  <si>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</si>
  <si>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</si>
  <si>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</si>
  <si>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</si>
  <si>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</si>
  <si>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</si>
  <si>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</si>
  <si>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</si>
  <si>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</si>
  <si>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</si>
  <si>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</si>
  <si>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</si>
  <si>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</si>
  <si>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</si>
  <si>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</si>
  <si>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</si>
  <si>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</si>
  <si>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</si>
  <si>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</si>
  <si>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</si>
  <si>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</si>
  <si>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</si>
  <si>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</si>
  <si>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</si>
  <si>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</si>
  <si>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</si>
  <si>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</si>
  <si>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</si>
  <si>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</si>
  <si>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</si>
  <si>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</si>
  <si>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</si>
  <si>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</si>
  <si>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</si>
  <si>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</si>
  <si>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</si>
  <si>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</si>
  <si>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</si>
  <si>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</si>
  <si>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</si>
  <si>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</si>
  <si>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</si>
  <si>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</si>
  <si>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</si>
  <si>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</si>
  <si>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</si>
  <si>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</si>
  <si>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</si>
  <si>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</si>
  <si>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</si>
  <si>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</si>
  <si>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</si>
  <si>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</si>
  <si>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</si>
  <si>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</si>
  <si>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</si>
  <si>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</si>
  <si>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</si>
  <si>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</si>
  <si>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</si>
  <si>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</si>
  <si>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</si>
  <si>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</si>
  <si>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</si>
  <si>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</si>
  <si>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</si>
  <si>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</si>
  <si>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</si>
  <si>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</si>
  <si>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</si>
  <si>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</si>
  <si>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</si>
  <si>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</si>
  <si>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</si>
  <si>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</si>
  <si>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</si>
  <si>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</si>
  <si>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</si>
  <si>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</si>
  <si>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</si>
  <si>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</si>
  <si>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</si>
  <si>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</si>
  <si>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</si>
  <si>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</si>
  <si>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</si>
  <si>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</si>
  <si>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</si>
  <si>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</si>
  <si>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</si>
  <si>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</si>
  <si>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</si>
  <si>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</si>
  <si>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</si>
  <si>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</si>
  <si>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</si>
  <si>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</si>
  <si>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</si>
  <si>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</si>
  <si>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</si>
  <si>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</si>
  <si>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</si>
  <si>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</si>
  <si>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</si>
  <si>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</si>
  <si>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</si>
  <si>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</si>
  <si>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</si>
  <si>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</si>
  <si>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</si>
  <si>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</si>
  <si>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</si>
  <si>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</si>
  <si>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</si>
  <si>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</si>
  <si>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</si>
  <si>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</si>
  <si>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</si>
  <si>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</si>
  <si>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</si>
  <si>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</si>
  <si>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</si>
  <si>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</si>
  <si>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</si>
  <si>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</si>
  <si>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</si>
  <si>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</si>
  <si>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</si>
  <si>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</si>
  <si>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</si>
  <si>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</si>
  <si>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</si>
  <si>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</si>
  <si>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</si>
  <si>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</si>
  <si>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</si>
  <si>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</si>
  <si>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</si>
  <si>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</si>
  <si>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</si>
  <si>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</si>
  <si>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</si>
  <si>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</si>
  <si>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</si>
  <si>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</si>
  <si>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</si>
  <si>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</si>
  <si>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</si>
  <si>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</si>
  <si>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</si>
  <si>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</si>
  <si>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</si>
  <si>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</si>
  <si>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</si>
  <si>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</si>
  <si>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</si>
  <si>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</si>
  <si>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</si>
  <si>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</si>
  <si>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</si>
  <si>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</si>
  <si>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</si>
  <si>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</si>
  <si>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</si>
  <si>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</si>
  <si>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</si>
  <si>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</si>
  <si>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</si>
  <si>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</si>
  <si>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</si>
  <si>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</si>
  <si>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</si>
  <si>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</si>
  <si>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</si>
  <si>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</si>
  <si>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</si>
  <si>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</si>
  <si>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</si>
  <si>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</si>
  <si>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</si>
  <si>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</si>
  <si>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</si>
  <si>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</si>
  <si>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</si>
  <si>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</si>
  <si>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</si>
  <si>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</si>
  <si>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</si>
  <si>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</si>
  <si>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</si>
  <si>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</si>
  <si>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</si>
  <si>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</si>
  <si>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</si>
  <si>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</si>
  <si>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</si>
  <si>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</si>
  <si>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</si>
  <si>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</si>
  <si>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</si>
  <si>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</si>
  <si>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</si>
  <si>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</si>
  <si>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</si>
  <si>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</si>
  <si>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</si>
  <si>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</si>
  <si>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</si>
  <si>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</si>
  <si>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</si>
  <si>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</si>
  <si>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</si>
  <si>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</si>
  <si>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</si>
  <si>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</si>
  <si>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</si>
  <si>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</si>
  <si>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</si>
  <si>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</si>
  <si>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</si>
  <si>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</si>
  <si>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</si>
  <si>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</si>
  <si>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</si>
  <si>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</si>
  <si>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</si>
  <si>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</si>
  <si>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</si>
  <si>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</si>
  <si>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</si>
  <si>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</si>
  <si>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</si>
  <si>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</si>
  <si>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</si>
  <si>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</si>
  <si>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</si>
  <si>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</si>
  <si>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</si>
  <si>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</si>
  <si>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</si>
  <si>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</si>
  <si>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</si>
  <si>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</si>
  <si>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</si>
  <si>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</si>
  <si>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</si>
  <si>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</si>
  <si>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</si>
  <si>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</si>
  <si>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</si>
  <si>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</si>
  <si>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</si>
  <si>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</si>
  <si>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</si>
  <si>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</si>
  <si>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</si>
  <si>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</si>
  <si>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</si>
  <si>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</si>
  <si>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</si>
  <si>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</si>
  <si>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</si>
  <si>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</si>
  <si>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</si>
  <si>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</si>
  <si>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</si>
  <si>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</si>
  <si>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</si>
  <si>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</si>
  <si>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</si>
  <si>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</si>
  <si>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</si>
  <si>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</si>
  <si>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</si>
  <si>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</si>
  <si>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</si>
  <si>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</si>
  <si>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</si>
  <si>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</si>
  <si>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</si>
  <si>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</si>
  <si>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</si>
  <si>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</si>
  <si>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</si>
  <si>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</si>
  <si>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</si>
  <si>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</si>
  <si>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</si>
  <si>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</si>
  <si>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</si>
  <si>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</si>
  <si>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</si>
  <si>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</si>
  <si>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</si>
  <si>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</si>
  <si>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</si>
  <si>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</si>
  <si>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</si>
  <si>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</si>
  <si>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</si>
  <si>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</si>
  <si>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</si>
  <si>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</si>
  <si>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</si>
  <si>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</si>
  <si>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</si>
  <si>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</si>
  <si>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</si>
  <si>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</si>
  <si>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</si>
  <si>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</si>
  <si>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</si>
  <si>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</si>
  <si>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</si>
  <si>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</si>
  <si>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</si>
  <si>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</si>
  <si>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</si>
  <si>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</si>
  <si>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</si>
  <si>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</si>
  <si>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</si>
  <si>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</si>
  <si>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</si>
  <si>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</si>
  <si>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</si>
  <si>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</si>
  <si>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</si>
  <si>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</si>
  <si>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</si>
  <si>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</si>
  <si>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</si>
  <si>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</si>
  <si>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</si>
  <si>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</si>
  <si>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</si>
  <si>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</si>
  <si>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</si>
  <si>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</si>
  <si>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</si>
  <si>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</si>
  <si>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</si>
  <si>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</si>
  <si>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</si>
  <si>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</si>
  <si>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</si>
  <si>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</si>
  <si>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</si>
  <si>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</si>
  <si>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</si>
  <si>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</si>
  <si>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</si>
  <si>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</si>
  <si>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</si>
  <si>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</si>
  <si>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</si>
  <si>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</si>
  <si>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</si>
  <si>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</si>
  <si>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</si>
  <si>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</si>
  <si>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</si>
  <si>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</si>
  <si>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</si>
  <si>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</si>
  <si>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</si>
  <si>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</si>
  <si>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</si>
  <si>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</si>
  <si>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</si>
  <si>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</si>
  <si>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</si>
  <si>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</si>
  <si>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</si>
  <si>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</si>
  <si>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</si>
  <si>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</si>
  <si>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</si>
  <si>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</si>
  <si>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</si>
  <si>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</si>
  <si>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</si>
  <si>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</si>
  <si>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</si>
  <si>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</si>
  <si>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</si>
  <si>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</si>
  <si>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</si>
  <si>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</si>
  <si>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</si>
  <si>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</si>
  <si>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</si>
  <si>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</si>
  <si>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</si>
  <si>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</si>
  <si>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</si>
  <si>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</si>
  <si>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</si>
  <si>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</si>
  <si>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</si>
  <si>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</si>
  <si>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</si>
  <si>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</si>
  <si>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</si>
  <si>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</si>
  <si>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</si>
  <si>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</si>
  <si>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</si>
  <si>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</si>
  <si>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</si>
  <si>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</si>
  <si>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</si>
  <si>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</si>
  <si>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</si>
  <si>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</si>
  <si>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</si>
  <si>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</si>
  <si>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</si>
  <si>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</si>
  <si>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</si>
  <si>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</si>
  <si>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</si>
  <si>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</si>
  <si>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</si>
  <si>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</si>
  <si>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</si>
  <si>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</si>
  <si>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</si>
  <si>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</si>
  <si>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</si>
  <si>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</si>
  <si>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</si>
  <si>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</si>
  <si>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</si>
  <si>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</si>
  <si>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</si>
  <si>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</si>
  <si>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</si>
  <si>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</si>
  <si>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</si>
  <si>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</si>
  <si>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</si>
  <si>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</si>
  <si>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</si>
  <si>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</si>
  <si>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</si>
  <si>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</si>
  <si>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</si>
  <si>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</si>
  <si>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</si>
  <si>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</si>
  <si>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</si>
  <si>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</si>
  <si>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</si>
  <si>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</si>
  <si>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</si>
  <si>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</si>
  <si>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</si>
  <si>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</si>
  <si>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</si>
  <si>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</si>
  <si>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</si>
  <si>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</si>
  <si>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</si>
  <si>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</si>
  <si>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</si>
  <si>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</si>
  <si>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</si>
  <si>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</si>
  <si>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</si>
  <si>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</si>
  <si>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</si>
  <si>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</si>
  <si>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</si>
  <si>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</si>
  <si>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</si>
  <si>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</si>
  <si>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</si>
  <si>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</si>
  <si>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</si>
  <si>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</si>
  <si>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</si>
  <si>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</si>
  <si>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</si>
  <si>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</si>
  <si>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</si>
  <si>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</si>
  <si>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</si>
  <si>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</si>
  <si>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</si>
  <si>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</si>
  <si>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</si>
  <si>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</si>
  <si>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</si>
  <si>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</si>
  <si>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</si>
  <si>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</si>
  <si>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</si>
  <si>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</si>
  <si>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</si>
  <si>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</si>
  <si>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</si>
  <si>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</si>
  <si>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</si>
  <si>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</si>
  <si>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</si>
  <si>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</si>
  <si>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</si>
  <si>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</si>
  <si>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</si>
  <si>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</si>
  <si>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</si>
  <si>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</si>
  <si>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</si>
  <si>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</si>
  <si>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</si>
  <si>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</si>
  <si>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</si>
  <si>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</si>
  <si>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</si>
  <si>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</si>
  <si>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</si>
  <si>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</si>
  <si>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</si>
  <si>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</si>
  <si>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</si>
  <si>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</si>
  <si>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</si>
  <si>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</si>
  <si>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</si>
  <si>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</si>
  <si>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</si>
  <si>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</si>
  <si>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</si>
  <si>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</si>
  <si>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</si>
  <si>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</si>
  <si>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</si>
  <si>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</si>
  <si>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</si>
  <si>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</si>
  <si>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</si>
  <si>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</si>
  <si>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</si>
  <si>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</si>
  <si>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</si>
  <si>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</si>
  <si>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</si>
  <si>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</si>
  <si>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</si>
  <si>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</si>
  <si>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</si>
  <si>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</si>
  <si>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</si>
  <si>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</si>
  <si>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</si>
  <si>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</si>
  <si>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</si>
  <si>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</si>
  <si>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</si>
  <si>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</si>
  <si>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</si>
  <si>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</si>
  <si>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</si>
  <si>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</si>
  <si>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</si>
  <si>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</si>
  <si>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</si>
  <si>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</si>
  <si>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</si>
  <si>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</si>
  <si>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</si>
  <si>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</si>
  <si>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</si>
  <si>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</si>
  <si>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</si>
  <si>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</si>
  <si>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</si>
  <si>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</si>
  <si>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</si>
  <si>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</si>
  <si>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</si>
  <si>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</si>
  <si>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</si>
  <si>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</si>
  <si>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</si>
  <si>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</si>
  <si>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</si>
  <si>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</si>
  <si>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</si>
  <si>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</si>
  <si>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</si>
  <si>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</si>
  <si>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</si>
  <si>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</si>
  <si>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</si>
  <si>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</si>
  <si>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</si>
  <si>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</si>
  <si>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</si>
  <si>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</si>
  <si>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</si>
  <si>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</si>
  <si>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</si>
  <si>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</si>
  <si>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</si>
  <si>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</si>
  <si>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</si>
  <si>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</si>
  <si>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</si>
  <si>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</si>
  <si>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</si>
  <si>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</si>
  <si>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</si>
  <si>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</si>
  <si>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</si>
  <si>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</si>
  <si>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</si>
  <si>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</si>
  <si>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</si>
  <si>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</si>
  <si>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</si>
  <si>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</si>
  <si>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</si>
  <si>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</si>
  <si>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</si>
  <si>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</si>
  <si>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</si>
  <si>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</si>
  <si>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</si>
  <si>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</si>
  <si>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</si>
  <si>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</si>
  <si>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</si>
  <si>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</si>
  <si>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</si>
  <si>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</si>
  <si>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</si>
  <si>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</si>
  <si>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</si>
  <si>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</si>
  <si>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</si>
  <si>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</si>
  <si>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</si>
  <si>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</si>
  <si>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</si>
  <si>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</si>
  <si>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</si>
  <si>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</si>
  <si>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</si>
  <si>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</si>
  <si>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</si>
  <si>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</si>
  <si>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</si>
  <si>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</si>
  <si>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</si>
  <si>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</si>
  <si>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</si>
  <si>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</si>
  <si>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</si>
  <si>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</si>
  <si>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</si>
  <si>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</si>
  <si>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</si>
  <si>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</si>
  <si>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</si>
  <si>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</si>
  <si>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</si>
  <si>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</si>
  <si>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</si>
  <si>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</si>
  <si>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</si>
  <si>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</si>
  <si>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</si>
  <si>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</si>
  <si>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</si>
  <si>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</si>
  <si>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</si>
  <si>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</si>
  <si>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</si>
  <si>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</si>
  <si>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</si>
  <si>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</si>
  <si>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</si>
  <si>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</si>
  <si>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</si>
  <si>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</si>
  <si>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</si>
  <si>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</si>
  <si>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</si>
  <si>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</si>
  <si>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</si>
  <si>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</si>
  <si>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</si>
  <si>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</si>
  <si>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</si>
  <si>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</si>
  <si>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</si>
  <si>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</si>
  <si>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</si>
  <si>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</si>
  <si>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</si>
  <si>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</si>
  <si>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</si>
  <si>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</si>
  <si>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</si>
  <si>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</si>
  <si>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</si>
  <si>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</si>
  <si>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</si>
  <si>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</si>
  <si>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</si>
  <si>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</si>
  <si>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</si>
  <si>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</si>
  <si>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</si>
  <si>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</si>
  <si>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</si>
  <si>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</si>
  <si>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</si>
  <si>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</si>
  <si>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</si>
  <si>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</si>
  <si>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</si>
  <si>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</si>
  <si>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</si>
  <si>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</si>
  <si>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</si>
  <si>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</si>
  <si>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</si>
  <si>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</si>
  <si>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</si>
  <si>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</si>
  <si>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</si>
  <si>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</si>
  <si>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</si>
  <si>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</si>
  <si>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</si>
  <si>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</si>
  <si>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</si>
  <si>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</si>
  <si>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</si>
  <si>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</si>
  <si>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</si>
  <si>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</si>
  <si>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</si>
  <si>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</si>
  <si>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</si>
  <si>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</si>
  <si>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</si>
  <si>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</si>
  <si>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</si>
  <si>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</si>
  <si>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</si>
  <si>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</si>
  <si>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</si>
  <si>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</si>
  <si>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</si>
  <si>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</si>
  <si>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</si>
  <si>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</si>
  <si>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</si>
  <si>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</si>
  <si>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</si>
  <si>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</si>
  <si>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</si>
  <si>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</si>
  <si>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</si>
  <si>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</si>
  <si>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</si>
  <si>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</si>
  <si>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</si>
  <si>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</si>
  <si>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</si>
  <si>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</si>
  <si>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</si>
  <si>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</si>
  <si>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</si>
  <si>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</si>
  <si>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</si>
  <si>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</si>
  <si>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</si>
  <si>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</si>
  <si>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</si>
  <si>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</si>
  <si>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</si>
  <si>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</si>
  <si>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</si>
  <si>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</si>
  <si>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</si>
  <si>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</si>
  <si>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</si>
  <si>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</si>
  <si>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</si>
  <si>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</si>
  <si>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</si>
  <si>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</si>
  <si>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</si>
  <si>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</si>
  <si>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</si>
  <si>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</si>
  <si>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</si>
  <si>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</si>
  <si>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</si>
  <si>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</si>
  <si>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</si>
  <si>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</si>
  <si>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</si>
  <si>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</si>
  <si>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</si>
  <si>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</si>
  <si>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</si>
  <si>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</si>
  <si>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</si>
  <si>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</si>
  <si>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</si>
  <si>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</si>
  <si>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</si>
  <si>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</si>
  <si>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</si>
  <si>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</si>
  <si>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</si>
  <si>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</si>
  <si>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</si>
  <si>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</si>
  <si>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</si>
  <si>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</si>
  <si>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</si>
  <si>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</si>
  <si>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</si>
  <si>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</si>
  <si>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</si>
  <si>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</si>
  <si>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</si>
  <si>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</si>
  <si>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</si>
  <si>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</si>
  <si>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</si>
  <si>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</si>
  <si>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</si>
  <si>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</si>
  <si>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</si>
  <si>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</si>
  <si>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</si>
  <si>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</si>
  <si>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</si>
  <si>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</si>
  <si>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</si>
  <si>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</si>
  <si>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</si>
  <si>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</si>
  <si>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</si>
  <si>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</si>
  <si>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</si>
  <si>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</si>
  <si>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</si>
  <si>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</si>
  <si>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</si>
  <si>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</si>
  <si>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</si>
  <si>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</si>
  <si>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</si>
  <si>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</si>
  <si>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</si>
  <si>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</si>
  <si>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</si>
  <si>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</si>
  <si>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</si>
  <si>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</si>
  <si>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</si>
  <si>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</si>
  <si>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</si>
  <si>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</si>
  <si>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</si>
  <si>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</si>
  <si>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</si>
  <si>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</si>
  <si>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</si>
  <si>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</si>
  <si>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</si>
  <si>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</si>
  <si>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</si>
  <si>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</si>
  <si>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</si>
  <si>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</si>
  <si>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</si>
  <si>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</si>
  <si>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</si>
  <si>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</si>
  <si>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</si>
  <si>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</si>
  <si>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</si>
  <si>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</si>
  <si>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</si>
  <si>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</si>
  <si>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</si>
  <si>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</si>
  <si>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</si>
  <si>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</si>
  <si>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</si>
  <si>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</si>
  <si>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</si>
  <si>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</si>
  <si>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</si>
  <si>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</si>
  <si>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</si>
  <si>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</si>
  <si>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</si>
  <si>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</si>
  <si>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</si>
  <si>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</si>
  <si>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</si>
  <si>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</si>
  <si>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</si>
  <si>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</si>
  <si>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</si>
  <si>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</si>
  <si>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</si>
  <si>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</si>
  <si>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</si>
  <si>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</si>
  <si>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</si>
  <si>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</si>
  <si>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</si>
  <si>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</si>
  <si>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</si>
  <si>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</si>
  <si>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</si>
  <si>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</si>
  <si>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</si>
  <si>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</si>
  <si>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</si>
  <si>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</si>
  <si>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</si>
  <si>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</si>
  <si>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</si>
  <si>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</si>
  <si>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</si>
  <si>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</si>
  <si>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</si>
  <si>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</si>
  <si>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</si>
  <si>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</si>
  <si>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</si>
  <si>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</si>
  <si>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</si>
  <si>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</si>
  <si>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</si>
  <si>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</si>
  <si>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</si>
  <si>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</si>
  <si>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</si>
  <si>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</si>
  <si>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</si>
  <si>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</si>
  <si>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</si>
  <si>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</si>
  <si>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</si>
  <si>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</si>
  <si>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</si>
  <si>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</si>
  <si>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</si>
  <si>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</si>
  <si>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</si>
  <si>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</si>
  <si>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</si>
  <si>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</si>
  <si>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</si>
  <si>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</si>
  <si>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</si>
  <si>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</si>
  <si>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</si>
  <si>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</si>
  <si>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</si>
  <si>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</si>
  <si>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</si>
  <si>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</si>
  <si>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</si>
  <si>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</si>
  <si>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</si>
  <si>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</si>
  <si>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</si>
  <si>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</si>
  <si>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</si>
  <si>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</si>
  <si>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</si>
  <si>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</si>
  <si>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</si>
  <si>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</si>
  <si>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</si>
  <si>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</si>
  <si>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</si>
  <si>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</si>
  <si>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</si>
  <si>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</si>
  <si>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</si>
  <si>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</si>
  <si>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</si>
  <si>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</si>
  <si>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</si>
  <si>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</si>
  <si>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</si>
  <si>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</si>
  <si>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</si>
  <si>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</si>
  <si>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</si>
  <si>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</si>
  <si>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</si>
  <si>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</si>
  <si>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</si>
  <si>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</si>
  <si>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</si>
  <si>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</si>
  <si>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</si>
  <si>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</si>
  <si>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</si>
  <si>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</si>
  <si>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</si>
  <si>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</si>
  <si>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</si>
  <si>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</si>
  <si>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</si>
  <si>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</si>
  <si>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</si>
  <si>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</si>
  <si>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</si>
  <si>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</si>
  <si>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</si>
  <si>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</si>
  <si>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</si>
  <si>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</si>
  <si>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</si>
  <si>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</si>
  <si>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</si>
  <si>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</si>
  <si>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</si>
  <si>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</si>
  <si>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</si>
  <si>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</si>
  <si>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</si>
  <si>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</si>
  <si>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</si>
  <si>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</si>
  <si>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</si>
  <si>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</si>
  <si>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</si>
  <si>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</si>
  <si>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</si>
  <si>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</si>
  <si>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</si>
  <si>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</si>
  <si>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</si>
  <si>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</si>
  <si>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</si>
  <si>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</si>
  <si>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</si>
  <si>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</si>
  <si>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</si>
  <si>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</si>
  <si>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</si>
  <si>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</si>
  <si>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</si>
  <si>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</si>
  <si>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</si>
  <si>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</si>
  <si>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</si>
  <si>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</si>
  <si>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</si>
  <si>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</si>
  <si>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</si>
  <si>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</si>
  <si>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</si>
  <si>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</si>
  <si>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</si>
  <si>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</si>
  <si>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</si>
  <si>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</si>
  <si>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</si>
  <si>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</si>
  <si>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</si>
  <si>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</si>
  <si>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</si>
  <si>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</si>
  <si>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</si>
  <si>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</si>
  <si>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</si>
  <si>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</si>
  <si>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</si>
  <si>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</si>
  <si>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</si>
  <si>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</si>
  <si>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</si>
  <si>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</si>
  <si>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</si>
  <si>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</si>
  <si>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</si>
  <si>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</si>
  <si>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</si>
  <si>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</si>
  <si>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</si>
  <si>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</si>
  <si>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</si>
  <si>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</si>
  <si>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</si>
  <si>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</si>
  <si>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</si>
  <si>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</si>
  <si>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</si>
  <si>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</si>
  <si>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</si>
  <si>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</si>
  <si>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</si>
  <si>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</si>
  <si>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</si>
  <si>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</si>
  <si>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</si>
  <si>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</si>
  <si>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</si>
  <si>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</si>
  <si>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</si>
  <si>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</si>
  <si>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</si>
  <si>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</si>
  <si>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</si>
  <si>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</si>
  <si>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</si>
  <si>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</si>
  <si>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</si>
  <si>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</si>
  <si>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</si>
  <si>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</si>
  <si>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</si>
  <si>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</si>
  <si>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</si>
  <si>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</si>
  <si>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</si>
  <si>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</si>
  <si>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</si>
  <si>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</si>
  <si>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</si>
  <si>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</si>
  <si>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</si>
  <si>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</si>
  <si>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</si>
  <si>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</si>
  <si>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</si>
  <si>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</si>
  <si>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</si>
  <si>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</si>
  <si>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</si>
  <si>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</si>
  <si>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</si>
  <si>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</si>
  <si>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</si>
  <si>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</si>
  <si>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</si>
  <si>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</si>
  <si>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</si>
  <si>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</si>
  <si>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</si>
  <si>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</si>
  <si>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</si>
  <si>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</si>
  <si>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</si>
  <si>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</si>
  <si>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</si>
  <si>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</si>
  <si>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</si>
  <si>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</si>
  <si>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</si>
  <si>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</si>
  <si>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</si>
  <si>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</si>
  <si>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</si>
  <si>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</si>
  <si>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</si>
  <si>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</si>
  <si>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</si>
  <si>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</si>
  <si>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</si>
  <si>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</si>
  <si>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</si>
  <si>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</si>
  <si>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</si>
  <si>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</si>
  <si>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</si>
  <si>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</si>
  <si>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</si>
  <si>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</si>
  <si>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</si>
  <si>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</si>
  <si>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</si>
  <si>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</si>
  <si>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</si>
  <si>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</si>
  <si>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</si>
  <si>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</si>
  <si>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</si>
  <si>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</si>
  <si>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</si>
  <si>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</si>
  <si>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</si>
  <si>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</si>
  <si>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</si>
  <si>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</si>
  <si>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</si>
  <si>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</si>
  <si>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</si>
  <si>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</si>
  <si>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</si>
  <si>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</si>
  <si>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</si>
  <si>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</si>
  <si>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</si>
  <si>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</si>
  <si>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</si>
  <si>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</si>
  <si>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</si>
  <si>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</si>
  <si>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</si>
  <si>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</si>
  <si>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</si>
  <si>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</si>
  <si>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</si>
  <si>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</si>
  <si>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</si>
  <si>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</si>
  <si>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</si>
  <si>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</si>
  <si>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</si>
  <si>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</si>
  <si>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</si>
  <si>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</si>
  <si>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</si>
  <si>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</si>
  <si>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</si>
  <si>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</si>
  <si>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</si>
  <si>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</si>
  <si>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</si>
  <si>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</si>
  <si>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</si>
  <si>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</si>
  <si>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</si>
  <si>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</si>
  <si>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</si>
  <si>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</si>
  <si>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</si>
  <si>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</si>
  <si>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</si>
  <si>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</si>
  <si>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</si>
  <si>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</si>
  <si>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</si>
  <si>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</si>
  <si>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</si>
  <si>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</si>
  <si>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</si>
  <si>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</si>
  <si>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</si>
  <si>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</si>
  <si>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</si>
  <si>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</si>
  <si>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</si>
  <si>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</si>
  <si>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</si>
  <si>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</si>
  <si>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</si>
  <si>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</si>
  <si>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</si>
  <si>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</si>
  <si>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</si>
  <si>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</si>
  <si>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</si>
  <si>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</si>
  <si>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</si>
  <si>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</si>
  <si>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</si>
  <si>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</si>
  <si>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</si>
  <si>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</si>
  <si>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</si>
  <si>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</si>
  <si>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</si>
  <si>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</si>
  <si>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</si>
  <si>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</si>
  <si>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</si>
  <si>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</si>
  <si>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</si>
  <si>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</si>
  <si>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</si>
  <si>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</si>
  <si>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</si>
  <si>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</si>
  <si>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</si>
  <si>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</si>
  <si>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</si>
  <si>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</si>
  <si>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</si>
  <si>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</si>
  <si>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</si>
  <si>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</si>
  <si>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</si>
  <si>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</si>
  <si>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</si>
  <si>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</si>
  <si>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</si>
  <si>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</si>
  <si>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</si>
  <si>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</si>
  <si>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</si>
  <si>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</si>
  <si>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</si>
  <si>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</si>
  <si>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</si>
  <si>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</si>
  <si>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</si>
  <si>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</si>
  <si>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</si>
  <si>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</si>
  <si>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</si>
  <si>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</si>
  <si>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</si>
  <si>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</si>
  <si>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</si>
  <si>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</si>
  <si>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</si>
  <si>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</si>
  <si>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</si>
  <si>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</si>
  <si>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</si>
  <si>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</si>
  <si>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</si>
  <si>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</si>
  <si>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</si>
  <si>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</si>
  <si>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</si>
  <si>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</si>
  <si>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</si>
  <si>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</si>
  <si>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</si>
  <si>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</si>
  <si>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</si>
  <si>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</si>
  <si>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</si>
  <si>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</si>
  <si>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</si>
  <si>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</si>
  <si>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</si>
  <si>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</si>
  <si>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</si>
  <si>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</si>
  <si>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</si>
  <si>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</si>
  <si>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</si>
  <si>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</si>
  <si>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</si>
  <si>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</si>
  <si>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</si>
  <si>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</si>
  <si>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</si>
  <si>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</si>
  <si>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</si>
  <si>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</si>
  <si>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</si>
  <si>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</si>
  <si>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</si>
  <si>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</si>
  <si>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</si>
  <si>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</si>
  <si>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</si>
  <si>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</si>
  <si>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</si>
  <si>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</si>
  <si>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</si>
  <si>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</si>
  <si>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</si>
  <si>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</si>
  <si>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</si>
  <si>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</si>
  <si>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</si>
  <si>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</si>
  <si>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</si>
  <si>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</si>
  <si>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</si>
  <si>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</si>
  <si>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</si>
  <si>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</si>
  <si>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</si>
  <si>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</si>
  <si>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</si>
  <si>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</si>
  <si>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</si>
  <si>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</si>
  <si>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</si>
  <si>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</si>
  <si>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</si>
  <si>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</si>
  <si>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</si>
  <si>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</si>
  <si>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</si>
  <si>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</si>
  <si>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</si>
  <si>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</si>
  <si>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</si>
  <si>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</si>
  <si>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</si>
  <si>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</si>
  <si>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</si>
  <si>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</si>
  <si>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</si>
  <si>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</si>
  <si>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</si>
  <si>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</si>
  <si>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</si>
  <si>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</si>
  <si>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</si>
  <si>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</si>
  <si>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</si>
  <si>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</si>
  <si>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</si>
  <si>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</si>
  <si>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</si>
  <si>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</si>
  <si>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</si>
  <si>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</si>
  <si>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</si>
  <si>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</si>
  <si>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</si>
  <si>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</si>
  <si>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</si>
  <si>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</si>
  <si>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</si>
  <si>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</si>
  <si>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</si>
  <si>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</si>
  <si>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</si>
  <si>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</si>
  <si>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</si>
  <si>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</si>
  <si>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</si>
  <si>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</si>
  <si>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</si>
  <si>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</si>
  <si>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</si>
  <si>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</si>
  <si>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</si>
  <si>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</si>
  <si>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</si>
  <si>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</si>
  <si>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</si>
  <si>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</si>
  <si>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</si>
  <si>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</si>
  <si>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</si>
  <si>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</si>
  <si>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</si>
  <si>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</si>
  <si>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</si>
  <si>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</si>
  <si>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</si>
  <si>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</si>
  <si>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</si>
  <si>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</si>
  <si>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</si>
  <si>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</si>
  <si>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</si>
  <si>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</si>
  <si>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</si>
  <si>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</si>
  <si>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</si>
  <si>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</si>
  <si>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</si>
  <si>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</si>
  <si>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</si>
  <si>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</si>
  <si>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</si>
  <si>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</si>
  <si>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</si>
  <si>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</si>
  <si>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</si>
  <si>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</si>
  <si>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</si>
  <si>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</si>
  <si>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</si>
  <si>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</si>
  <si>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</si>
  <si>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</si>
  <si>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</si>
  <si>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</si>
  <si>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</si>
  <si>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</si>
  <si>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</si>
  <si>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</si>
  <si>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</si>
  <si>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</si>
  <si>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</si>
  <si>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</si>
  <si>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</si>
  <si>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</si>
  <si>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</si>
  <si>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</si>
  <si>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</si>
  <si>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</si>
  <si>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</si>
  <si>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</si>
  <si>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</si>
  <si>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</si>
  <si>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</si>
  <si>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</si>
  <si>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</si>
  <si>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</si>
  <si>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</si>
  <si>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</si>
  <si>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</si>
  <si>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</si>
  <si>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</si>
  <si>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</si>
  <si>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</si>
  <si>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</si>
  <si>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</si>
  <si>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</si>
  <si>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</si>
  <si>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</si>
  <si>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</si>
  <si>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</si>
  <si>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</si>
  <si>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</si>
  <si>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</si>
  <si>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</si>
  <si>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</si>
  <si>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</si>
  <si>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</si>
  <si>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</si>
  <si>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</si>
  <si>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</si>
  <si>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</si>
  <si>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</si>
  <si>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</si>
  <si>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</si>
  <si>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</si>
  <si>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</si>
  <si>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</si>
  <si>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</si>
  <si>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</si>
  <si>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</si>
  <si>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</si>
  <si>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</si>
  <si>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</si>
  <si>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</si>
  <si>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</si>
  <si>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</si>
  <si>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</si>
  <si>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</si>
  <si>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</si>
  <si>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</si>
  <si>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</si>
  <si>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</si>
  <si>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</si>
  <si>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</si>
  <si>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</si>
  <si>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</si>
  <si>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</si>
  <si>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</si>
  <si>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</si>
  <si>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</si>
  <si>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</si>
  <si>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</si>
  <si>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</si>
  <si>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</si>
  <si>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</si>
  <si>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</si>
  <si>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</si>
  <si>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</si>
  <si>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</si>
  <si>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</si>
  <si>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</si>
  <si>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</si>
  <si>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</si>
  <si>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</si>
  <si>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</si>
  <si>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</si>
  <si>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</si>
  <si>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</si>
  <si>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</si>
  <si>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</si>
  <si>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</si>
  <si>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</si>
  <si>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</si>
  <si>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</si>
  <si>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</si>
  <si>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</si>
  <si>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</si>
  <si>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</si>
  <si>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</si>
  <si>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</si>
  <si>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</si>
  <si>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</si>
  <si>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</si>
  <si>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</si>
  <si>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</si>
  <si>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</si>
  <si>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</si>
  <si>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</si>
  <si>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</si>
  <si>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</si>
  <si>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</si>
  <si>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</si>
  <si>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</si>
  <si>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</si>
  <si>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</si>
  <si>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</si>
  <si>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</si>
  <si>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</si>
  <si>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</si>
  <si>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</si>
  <si>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</si>
  <si>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</si>
  <si>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</si>
  <si>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</si>
  <si>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</si>
  <si>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</si>
  <si>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</si>
  <si>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</si>
  <si>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</si>
  <si>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</si>
  <si>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</si>
  <si>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</si>
  <si>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</si>
  <si>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</si>
  <si>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</si>
  <si>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</si>
  <si>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</si>
  <si>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</si>
  <si>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</si>
  <si>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</si>
  <si>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</si>
  <si>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</si>
  <si>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</si>
  <si>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</si>
  <si>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</si>
  <si>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</si>
  <si>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</si>
  <si>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</si>
  <si>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</si>
  <si>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</si>
  <si>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</si>
  <si>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</si>
  <si>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</si>
  <si>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</si>
  <si>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</si>
  <si>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</si>
  <si>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</si>
  <si>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</si>
  <si>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</si>
  <si>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</si>
  <si>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</si>
  <si>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</si>
  <si>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</si>
  <si>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</si>
  <si>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</si>
  <si>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</si>
  <si>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</si>
  <si>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</si>
  <si>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</si>
  <si>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</si>
  <si>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</si>
  <si>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</si>
  <si>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</si>
  <si>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</si>
  <si>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</si>
  <si>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</si>
  <si>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</si>
  <si>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</si>
  <si>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</si>
  <si>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</si>
  <si>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</si>
  <si>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</si>
  <si>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</si>
  <si>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</si>
  <si>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</si>
  <si>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</si>
  <si>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</si>
  <si>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</si>
  <si>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</si>
  <si>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</si>
  <si>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</si>
  <si>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</si>
  <si>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</si>
  <si>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</si>
  <si>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</si>
  <si>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</si>
  <si>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</si>
  <si>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</si>
  <si>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</si>
  <si>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</si>
  <si>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</si>
  <si>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</si>
  <si>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</si>
  <si>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</si>
  <si>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</si>
  <si>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</si>
  <si>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</si>
  <si>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</si>
  <si>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</si>
  <si>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</si>
  <si>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</si>
  <si>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</si>
  <si>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</si>
  <si>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</si>
  <si>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</si>
  <si>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</si>
  <si>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</si>
  <si>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</si>
  <si>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</si>
  <si>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</si>
  <si>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</si>
  <si>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</si>
  <si>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</si>
  <si>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</si>
  <si>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</si>
  <si>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</si>
  <si>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</si>
  <si>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</si>
  <si>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</si>
  <si>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</si>
  <si>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</si>
  <si>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</si>
  <si>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</si>
  <si>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</si>
  <si>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</si>
  <si>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</si>
  <si>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</si>
  <si>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</si>
  <si>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</si>
  <si>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</si>
  <si>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</si>
  <si>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</si>
  <si>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</si>
  <si>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</si>
  <si>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</si>
  <si>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</si>
  <si>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</si>
  <si>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</si>
  <si>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</si>
  <si>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</si>
  <si>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</si>
  <si>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</si>
  <si>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</si>
  <si>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</si>
  <si>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</si>
  <si>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</si>
  <si>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</si>
  <si>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</si>
  <si>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</si>
  <si>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</si>
  <si>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</si>
  <si>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</si>
  <si>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</si>
  <si>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</si>
  <si>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</si>
  <si>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</si>
  <si>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</si>
  <si>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</si>
  <si>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</si>
  <si>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</si>
  <si>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</si>
  <si>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</si>
  <si>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</si>
  <si>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</si>
  <si>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</si>
  <si>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</si>
  <si>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</si>
  <si>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</si>
  <si>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</si>
  <si>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</si>
  <si>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</si>
  <si>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</si>
  <si>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</si>
  <si>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</si>
  <si>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</si>
  <si>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</si>
  <si>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</si>
  <si>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</si>
  <si>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</si>
  <si>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</si>
  <si>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</si>
  <si>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</si>
  <si>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</si>
  <si>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</si>
  <si>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</si>
  <si>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</si>
  <si>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</si>
  <si>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</si>
  <si>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</si>
  <si>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</si>
  <si>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</si>
  <si>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</si>
  <si>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</si>
  <si>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</si>
  <si>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</si>
  <si>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</si>
  <si>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</si>
  <si>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</si>
  <si>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</si>
  <si>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</si>
  <si>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</si>
  <si>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</si>
  <si>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</si>
  <si>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</si>
  <si>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</si>
  <si>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</si>
  <si>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</si>
  <si>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</si>
  <si>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</si>
  <si>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</si>
  <si>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</si>
  <si>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</si>
  <si>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</si>
  <si>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</si>
  <si>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</si>
  <si>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</si>
  <si>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</si>
  <si>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</si>
  <si>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</si>
  <si>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</si>
  <si>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</si>
  <si>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</si>
  <si>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</si>
  <si>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</si>
  <si>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</si>
  <si>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</si>
  <si>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</si>
  <si>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</si>
  <si>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</si>
  <si>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</si>
  <si>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</si>
  <si>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</si>
  <si>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</si>
  <si>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</si>
  <si>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</si>
  <si>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</si>
  <si>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</si>
  <si>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</si>
  <si>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</si>
  <si>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</si>
  <si>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</si>
  <si>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</si>
  <si>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</si>
  <si>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</si>
  <si>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</si>
  <si>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</si>
  <si>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</si>
  <si>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</si>
  <si>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</si>
  <si>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</si>
  <si>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</si>
  <si>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</si>
  <si>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</si>
  <si>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</si>
  <si>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</si>
  <si>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</si>
  <si>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</si>
  <si>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</si>
  <si>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</si>
  <si>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</si>
  <si>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</si>
  <si>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</si>
  <si>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</si>
  <si>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</si>
  <si>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</si>
  <si>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</si>
  <si>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</si>
  <si>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</si>
  <si>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</si>
  <si>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</si>
  <si>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</si>
  <si>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</si>
  <si>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</si>
  <si>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</si>
  <si>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</si>
  <si>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</si>
  <si>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</si>
  <si>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</si>
  <si>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</si>
  <si>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</si>
  <si>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</si>
  <si>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</si>
  <si>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</si>
  <si>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</si>
  <si>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</si>
  <si>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</si>
  <si>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</si>
  <si>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</si>
  <si>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</si>
  <si>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</si>
  <si>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</si>
  <si>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</si>
  <si>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</si>
  <si>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</si>
  <si>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</si>
  <si>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</si>
  <si>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</si>
  <si>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</si>
  <si>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</si>
  <si>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</si>
  <si>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</si>
  <si>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</si>
  <si>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</si>
  <si>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</si>
  <si>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</si>
  <si>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</si>
  <si>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</si>
  <si>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</si>
  <si>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</si>
  <si>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</si>
  <si>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</si>
  <si>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</si>
  <si>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</si>
  <si>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</si>
  <si>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</si>
  <si>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</si>
  <si>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</si>
  <si>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</si>
  <si>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</si>
  <si>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</si>
  <si>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</si>
  <si>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</si>
  <si>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</si>
  <si>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</si>
  <si>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</si>
  <si>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</si>
  <si>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</si>
  <si>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</si>
  <si>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</si>
  <si>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</si>
  <si>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</si>
  <si>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</si>
  <si>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</si>
  <si>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</si>
  <si>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</si>
  <si>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</si>
  <si>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</si>
  <si>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</si>
  <si>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</si>
  <si>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</si>
  <si>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</si>
  <si>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</si>
  <si>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</si>
  <si>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</si>
  <si>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</si>
  <si>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</si>
  <si>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</si>
  <si>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</si>
  <si>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</si>
  <si>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</si>
  <si>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</si>
  <si>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</si>
  <si>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</si>
  <si>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</si>
  <si>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</si>
  <si>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</si>
  <si>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</si>
  <si>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</si>
  <si>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</si>
  <si>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</si>
  <si>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</si>
  <si>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</si>
  <si>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</si>
  <si>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</si>
  <si>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</si>
  <si>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</si>
  <si>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</si>
  <si>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</si>
  <si>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</si>
  <si>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</si>
  <si>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</si>
  <si>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</si>
  <si>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</si>
  <si>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</si>
  <si>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</si>
  <si>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</si>
  <si>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</si>
  <si>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</si>
  <si>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</si>
  <si>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</si>
  <si>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</si>
  <si>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</si>
  <si>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</si>
  <si>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</si>
  <si>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</si>
  <si>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</si>
  <si>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</si>
  <si>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</si>
  <si>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</si>
  <si>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</si>
  <si>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</si>
  <si>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</si>
  <si>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</si>
  <si>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</si>
  <si>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</si>
  <si>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</si>
  <si>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</si>
  <si>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</si>
  <si>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</si>
  <si>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</si>
  <si>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</si>
  <si>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</si>
  <si>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</si>
  <si>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</si>
  <si>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</si>
  <si>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</si>
  <si>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</si>
  <si>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</si>
  <si>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</si>
  <si>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</si>
  <si>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</si>
  <si>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</si>
  <si>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</si>
  <si>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</si>
  <si>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</si>
  <si>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</si>
  <si>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</si>
  <si>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</si>
  <si>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</si>
  <si>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</si>
  <si>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</si>
  <si>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</si>
  <si>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</si>
  <si>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</si>
  <si>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</si>
  <si>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</si>
  <si>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</si>
  <si>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</si>
  <si>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</si>
  <si>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</si>
  <si>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</si>
  <si>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</si>
  <si>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</si>
  <si>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</si>
  <si>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</si>
  <si>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</si>
  <si>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</si>
  <si>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</si>
  <si>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</si>
  <si>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</si>
  <si>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</si>
  <si>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</si>
  <si>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</si>
  <si>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</si>
  <si>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</si>
  <si>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</si>
  <si>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</si>
  <si>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</si>
  <si>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</si>
  <si>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</si>
  <si>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</si>
  <si>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</si>
  <si>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</si>
  <si>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</si>
  <si>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</si>
  <si>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</si>
  <si>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</si>
  <si>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</si>
  <si>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</si>
  <si>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</si>
  <si>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</si>
  <si>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</si>
  <si>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</si>
  <si>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</si>
  <si>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</si>
  <si>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</si>
  <si>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</si>
  <si>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</si>
  <si>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</si>
  <si>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</si>
  <si>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</si>
  <si>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</si>
  <si>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</si>
  <si>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</si>
  <si>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</si>
  <si>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</si>
  <si>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</si>
  <si>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</si>
  <si>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</si>
  <si>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</si>
  <si>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</si>
  <si>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</si>
  <si>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</si>
  <si>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</si>
  <si>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</si>
  <si>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</si>
  <si>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</si>
  <si>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</si>
  <si>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</si>
  <si>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</si>
  <si>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</si>
  <si>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</si>
  <si>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</si>
  <si>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</si>
  <si>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</si>
  <si>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</si>
  <si>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</si>
  <si>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</si>
  <si>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</si>
  <si>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</si>
  <si>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</si>
  <si>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</si>
  <si>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</si>
  <si>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</si>
  <si>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</si>
  <si>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</si>
  <si>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</si>
  <si>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</si>
  <si>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</si>
  <si>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</si>
  <si>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</si>
  <si>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</si>
  <si>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</si>
  <si>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</si>
  <si>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</si>
  <si>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</si>
  <si>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</si>
  <si>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</si>
  <si>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</si>
  <si>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</si>
  <si>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</si>
  <si>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</si>
  <si>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</si>
  <si>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</si>
  <si>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</si>
  <si>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</si>
  <si>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</si>
  <si>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</si>
  <si>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</si>
  <si>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</si>
  <si>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</si>
  <si>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</si>
  <si>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</si>
  <si>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</si>
  <si>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</si>
  <si>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</si>
  <si>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</si>
  <si>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</si>
  <si>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</si>
  <si>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</si>
  <si>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</si>
  <si>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</si>
  <si>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</si>
  <si>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</si>
  <si>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</si>
  <si>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</si>
  <si>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</si>
  <si>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</si>
  <si>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</si>
  <si>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</si>
  <si>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</si>
  <si>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</si>
  <si>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</si>
  <si>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</si>
  <si>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</si>
  <si>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</si>
  <si>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</si>
  <si>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</si>
  <si>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</si>
  <si>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</si>
  <si>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</si>
  <si>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</si>
  <si>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</si>
  <si>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</si>
  <si>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</si>
  <si>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</si>
  <si>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</si>
  <si>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</si>
  <si>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</si>
  <si>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</si>
  <si>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</si>
  <si>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</si>
  <si>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</si>
  <si>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</si>
  <si>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</si>
  <si>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</si>
  <si>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</si>
  <si>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</si>
  <si>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</si>
  <si>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</si>
  <si>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</si>
  <si>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</si>
  <si>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</si>
  <si>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</si>
  <si>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</si>
  <si>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</si>
  <si>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</si>
  <si>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</si>
  <si>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</si>
  <si>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</si>
  <si>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</si>
  <si>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</si>
  <si>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</si>
  <si>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</si>
  <si>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</si>
  <si>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</si>
  <si>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</si>
  <si>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</si>
  <si>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</si>
  <si>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</si>
  <si>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</si>
  <si>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</si>
  <si>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</si>
  <si>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</si>
  <si>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</si>
  <si>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</si>
  <si>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</si>
  <si>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</si>
  <si>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</si>
  <si>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</si>
  <si>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</si>
  <si>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</si>
  <si>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</si>
  <si>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</si>
  <si>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</si>
  <si>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</si>
  <si>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</si>
  <si>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</si>
  <si>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</si>
  <si>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</si>
  <si>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</si>
  <si>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</si>
  <si>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</si>
  <si>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</si>
  <si>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</si>
  <si>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</si>
  <si>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</si>
  <si>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</si>
  <si>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</si>
  <si>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</si>
  <si>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</si>
  <si>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</si>
  <si>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</si>
  <si>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</si>
  <si>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</si>
  <si>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</si>
  <si>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</si>
  <si>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</si>
  <si>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</si>
  <si>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</si>
  <si>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</si>
  <si>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</si>
  <si>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</si>
  <si>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</si>
  <si>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</si>
  <si>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</si>
  <si>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</si>
  <si>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</si>
  <si>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</si>
  <si>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</si>
  <si>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</si>
  <si>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</si>
  <si>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</si>
  <si>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</si>
  <si>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</si>
  <si>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</si>
  <si>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</si>
  <si>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</si>
  <si>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</si>
  <si>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</si>
  <si>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</si>
  <si>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</si>
  <si>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</si>
  <si>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</si>
  <si>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</si>
  <si>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</si>
  <si>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</si>
  <si>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</si>
  <si>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</si>
  <si>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</si>
  <si>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</si>
  <si>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</si>
  <si>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</si>
  <si>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</si>
  <si>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</si>
  <si>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</si>
  <si>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</si>
  <si>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</si>
  <si>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</si>
  <si>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</si>
  <si>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</si>
  <si>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</si>
  <si>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</si>
  <si>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</si>
  <si>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</si>
  <si>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</si>
  <si>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</si>
  <si>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</si>
  <si>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</si>
  <si>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</si>
  <si>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</si>
  <si>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</si>
  <si>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</si>
  <si>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</si>
  <si>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</si>
  <si>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</si>
  <si>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</si>
  <si>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</si>
  <si>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</si>
  <si>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</si>
  <si>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</si>
  <si>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</si>
  <si>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</si>
  <si>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</si>
  <si>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</si>
  <si>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</si>
  <si>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</si>
  <si>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</si>
  <si>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</si>
  <si>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</si>
  <si>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</si>
  <si>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</si>
  <si>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</si>
  <si>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</si>
  <si>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</si>
  <si>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</si>
  <si>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</si>
  <si>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</si>
  <si>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</si>
  <si>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</si>
  <si>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</si>
  <si>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</si>
  <si>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</si>
  <si>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</si>
  <si>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</si>
  <si>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</si>
  <si>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</si>
  <si>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</si>
  <si>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</si>
  <si>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</si>
  <si>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</si>
  <si>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</si>
  <si>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</si>
  <si>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</si>
  <si>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</si>
  <si>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</si>
  <si>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</si>
  <si>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</si>
  <si>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</si>
  <si>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</si>
  <si>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</si>
  <si>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</si>
  <si>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</si>
  <si>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</si>
  <si>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</si>
  <si>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</si>
  <si>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</si>
  <si>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</si>
  <si>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</si>
  <si>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</si>
  <si>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</si>
  <si>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</si>
  <si>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</si>
  <si>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</si>
  <si>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</si>
  <si>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</si>
  <si>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</si>
  <si>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</si>
  <si>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</si>
  <si>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</si>
  <si>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</si>
  <si>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</si>
  <si>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</si>
  <si>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</si>
  <si>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</si>
  <si>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</si>
  <si>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</si>
  <si>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</si>
  <si>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</si>
  <si>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</si>
  <si>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</si>
  <si>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</si>
  <si>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</si>
  <si>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</si>
  <si>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</si>
  <si>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</si>
  <si>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</si>
  <si>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</si>
  <si>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</si>
  <si>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</si>
  <si>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</si>
  <si>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</si>
  <si>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</si>
  <si>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</si>
  <si>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</si>
  <si>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</si>
  <si>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</si>
  <si>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</si>
  <si>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</si>
  <si>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</si>
  <si>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</si>
  <si>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</si>
  <si>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</si>
  <si>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</si>
  <si>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</si>
  <si>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</si>
  <si>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</si>
  <si>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</si>
  <si>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</si>
  <si>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</si>
  <si>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</si>
  <si>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</si>
  <si>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</si>
  <si>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</si>
  <si>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</si>
  <si>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</si>
  <si>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</si>
  <si>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</si>
  <si>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</si>
  <si>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</si>
  <si>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</si>
  <si>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</si>
  <si>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</si>
  <si>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</si>
  <si>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</si>
  <si>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</si>
  <si>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</si>
  <si>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</si>
  <si>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</si>
  <si>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</si>
  <si>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</si>
  <si>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</si>
  <si>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</si>
  <si>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</si>
  <si>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</si>
  <si>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</si>
  <si>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</si>
  <si>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</si>
  <si>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</si>
  <si>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</si>
  <si>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</si>
  <si>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</si>
  <si>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</si>
  <si>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</si>
  <si>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</si>
  <si>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</si>
  <si>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</si>
  <si>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</si>
  <si>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</si>
  <si>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</si>
  <si>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</si>
  <si>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</si>
  <si>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</si>
  <si>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</si>
  <si>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</si>
  <si>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</si>
  <si>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</si>
  <si>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</si>
  <si>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</si>
  <si>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</si>
  <si>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</si>
  <si>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</si>
  <si>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</si>
  <si>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</si>
  <si>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</si>
  <si>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</si>
  <si>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</si>
  <si>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</si>
  <si>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</si>
  <si>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</si>
  <si>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</si>
  <si>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</si>
  <si>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</si>
  <si>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</si>
  <si>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</si>
  <si>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</si>
  <si>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</si>
  <si>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</si>
  <si>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</si>
  <si>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</si>
  <si>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</si>
  <si>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</si>
  <si>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</si>
  <si>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</si>
  <si>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</si>
  <si>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</si>
  <si>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</si>
  <si>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</si>
  <si>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</si>
  <si>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</si>
  <si>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</si>
  <si>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</si>
  <si>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</si>
  <si>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</si>
  <si>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</si>
  <si>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</si>
  <si>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</si>
  <si>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</si>
  <si>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</si>
  <si>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</si>
  <si>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</si>
  <si>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</si>
  <si>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</si>
  <si>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</si>
  <si>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</si>
  <si>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</si>
  <si>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</si>
  <si>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</si>
  <si>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</si>
  <si>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</si>
  <si>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</si>
  <si>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</si>
  <si>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</si>
  <si>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</si>
  <si>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</si>
  <si>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</si>
  <si>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</si>
  <si>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</si>
  <si>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</si>
  <si>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</si>
  <si>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</si>
  <si>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</si>
  <si>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</si>
  <si>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</si>
  <si>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</si>
  <si>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</si>
  <si>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</si>
  <si>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</si>
  <si>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</si>
  <si>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</si>
  <si>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</si>
  <si>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</si>
  <si>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</si>
  <si>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</si>
  <si>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</si>
  <si>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</si>
  <si>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</si>
  <si>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</si>
  <si>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</si>
  <si>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</si>
  <si>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</si>
  <si>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</si>
  <si>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</si>
  <si>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</si>
  <si>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</si>
  <si>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</si>
  <si>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</si>
  <si>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</si>
  <si>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</si>
  <si>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</si>
  <si>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</si>
  <si>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</si>
  <si>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</si>
  <si>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</si>
  <si>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</si>
  <si>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</si>
  <si>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</si>
  <si>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</si>
  <si>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</si>
  <si>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</si>
  <si>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</si>
  <si>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</si>
  <si>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</si>
  <si>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</si>
  <si>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</si>
  <si>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</si>
  <si>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</si>
  <si>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</si>
  <si>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</si>
  <si>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</si>
  <si>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</si>
  <si>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</si>
  <si>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</si>
  <si>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</si>
  <si>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</si>
  <si>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</si>
  <si>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</si>
  <si>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</si>
  <si>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</si>
  <si>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</si>
  <si>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</si>
  <si>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</si>
  <si>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</si>
  <si>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</si>
  <si>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</si>
  <si>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</si>
  <si>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</si>
  <si>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</si>
  <si>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</si>
  <si>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</si>
  <si>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</si>
  <si>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</si>
  <si>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</si>
  <si>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</si>
  <si>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</si>
  <si>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</si>
  <si>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</si>
  <si>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</si>
  <si>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</si>
  <si>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</si>
  <si>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</si>
  <si>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</si>
  <si>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</si>
  <si>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</si>
  <si>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</si>
  <si>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</si>
  <si>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</si>
  <si>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</si>
  <si>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</si>
  <si>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</si>
  <si>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</si>
  <si>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</si>
  <si>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</si>
  <si>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</si>
  <si>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</si>
  <si>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</si>
  <si>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</si>
  <si>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</si>
  <si>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</si>
  <si>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</si>
  <si>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</si>
  <si>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</si>
  <si>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</si>
  <si>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</si>
  <si>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</si>
  <si>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</si>
  <si>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</si>
  <si>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</si>
  <si>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</si>
  <si>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</si>
  <si>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</si>
  <si>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</si>
  <si>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</si>
  <si>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</si>
  <si>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</si>
  <si>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</si>
  <si>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</si>
  <si>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</si>
  <si>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</si>
  <si>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</si>
  <si>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</si>
  <si>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</si>
  <si>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</si>
  <si>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</si>
  <si>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</si>
  <si>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</si>
  <si>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</si>
  <si>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</si>
  <si>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</si>
  <si>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</si>
  <si>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</si>
  <si>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</si>
  <si>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</si>
  <si>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</si>
  <si>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</si>
  <si>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</si>
  <si>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</si>
  <si>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</si>
  <si>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</si>
  <si>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</si>
  <si>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</si>
  <si>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</si>
  <si>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</si>
  <si>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</si>
  <si>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</si>
  <si>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</si>
  <si>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</si>
  <si>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</si>
  <si>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</si>
  <si>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</si>
  <si>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</si>
  <si>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</si>
  <si>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</si>
  <si>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</si>
  <si>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</si>
  <si>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</si>
  <si>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</si>
  <si>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</si>
  <si>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</si>
  <si>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</si>
  <si>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</si>
  <si>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</si>
  <si>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</si>
  <si>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</si>
  <si>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</si>
  <si>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</si>
  <si>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</si>
  <si>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</si>
  <si>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</si>
  <si>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</si>
  <si>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</si>
  <si>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</si>
  <si>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</si>
  <si>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</si>
  <si>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</si>
  <si>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</si>
  <si>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</si>
  <si>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</si>
  <si>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</si>
  <si>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</si>
  <si>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</si>
  <si>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</si>
  <si>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</si>
  <si>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</si>
  <si>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</si>
  <si>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</si>
  <si>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</si>
  <si>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</si>
  <si>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</si>
  <si>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</si>
  <si>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</si>
  <si>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</si>
  <si>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</si>
  <si>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</si>
  <si>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</si>
  <si>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</si>
  <si>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</si>
  <si>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</si>
  <si>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</si>
  <si>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</si>
  <si>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</si>
  <si>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</si>
  <si>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</si>
  <si>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</si>
  <si>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</si>
  <si>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</si>
  <si>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</si>
  <si>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</si>
  <si>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</si>
  <si>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</si>
  <si>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</si>
  <si>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</si>
  <si>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</si>
  <si>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</si>
  <si>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</si>
  <si>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</si>
  <si>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</si>
  <si>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</si>
  <si>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</si>
  <si>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</si>
  <si>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</si>
  <si>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</si>
  <si>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</si>
  <si>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</si>
  <si>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</si>
  <si>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</si>
  <si>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</si>
  <si>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</si>
  <si>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</si>
  <si>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</si>
  <si>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</si>
  <si>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</si>
  <si>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</si>
  <si>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</si>
  <si>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</si>
  <si>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</si>
  <si>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</si>
  <si>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</si>
  <si>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</si>
  <si>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</si>
  <si>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</si>
  <si>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</si>
  <si>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</si>
  <si>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</si>
  <si>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</si>
  <si>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</si>
  <si>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</si>
  <si>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</si>
  <si>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</si>
  <si>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</si>
  <si>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</si>
  <si>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</si>
  <si>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</si>
  <si>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</si>
  <si>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</si>
  <si>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</si>
  <si>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</si>
  <si>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</si>
  <si>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</si>
  <si>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</si>
  <si>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</si>
  <si>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</si>
  <si>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</si>
  <si>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</si>
  <si>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</si>
  <si>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</si>
  <si>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</si>
  <si>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</si>
  <si>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</si>
  <si>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</si>
  <si>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</si>
  <si>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</si>
  <si>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</si>
  <si>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</si>
  <si>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</si>
  <si>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</si>
  <si>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</si>
  <si>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</si>
  <si>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</si>
  <si>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</si>
  <si>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</si>
  <si>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</si>
  <si>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</si>
  <si>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</si>
  <si>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</si>
  <si>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</si>
  <si>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</si>
  <si>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</si>
  <si>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</si>
  <si>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</si>
  <si>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</si>
  <si>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</si>
  <si>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</si>
  <si>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</si>
  <si>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</si>
  <si>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</si>
  <si>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</si>
  <si>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</si>
  <si>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</si>
  <si>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</si>
  <si>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</si>
  <si>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</si>
  <si>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</si>
  <si>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</si>
  <si>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</si>
  <si>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</si>
  <si>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</si>
  <si>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</si>
  <si>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</si>
  <si>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</si>
  <si>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</si>
  <si>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</si>
  <si>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</si>
  <si>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</si>
  <si>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</si>
  <si>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</si>
  <si>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</si>
  <si>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</si>
  <si>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</si>
  <si>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</si>
  <si>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</si>
  <si>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</si>
  <si>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</si>
  <si>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</si>
  <si>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</si>
  <si>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</si>
  <si>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</si>
  <si>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</si>
  <si>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</si>
  <si>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</si>
  <si>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</si>
  <si>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</si>
  <si>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</si>
  <si>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</si>
  <si>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</si>
  <si>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</si>
  <si>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</si>
  <si>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</si>
  <si>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</si>
  <si>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</si>
  <si>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</si>
  <si>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</si>
  <si>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</si>
  <si>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</si>
  <si>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</si>
  <si>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</si>
  <si>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</si>
  <si>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</si>
  <si>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</si>
  <si>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</si>
  <si>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</si>
  <si>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</si>
  <si>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</si>
  <si>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</si>
  <si>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</si>
  <si>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</si>
  <si>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</si>
  <si>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</si>
  <si>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</si>
  <si>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</si>
  <si>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</si>
  <si>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</si>
  <si>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</si>
  <si>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</si>
  <si>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</si>
  <si>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</si>
  <si>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</si>
  <si>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</si>
  <si>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</si>
  <si>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</si>
  <si>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</si>
  <si>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</si>
  <si>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</si>
  <si>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</si>
  <si>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</si>
  <si>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</si>
  <si>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</si>
  <si>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</si>
  <si>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</si>
  <si>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</si>
  <si>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</si>
  <si>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</si>
  <si>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</si>
  <si>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</si>
  <si>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</si>
  <si>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</si>
  <si>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</si>
  <si>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</si>
  <si>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</si>
  <si>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</si>
  <si>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</si>
  <si>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</si>
  <si>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</si>
  <si>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</si>
  <si>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</si>
  <si>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</si>
  <si>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</si>
  <si>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</si>
  <si>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</si>
  <si>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</si>
  <si>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</si>
  <si>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</si>
  <si>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</si>
  <si>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</si>
  <si>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</si>
  <si>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</si>
  <si>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</si>
  <si>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</si>
  <si>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</si>
  <si>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</si>
  <si>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</si>
  <si>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</si>
  <si>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</si>
  <si>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</si>
  <si>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</si>
  <si>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</si>
  <si>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</si>
  <si>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</si>
  <si>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</si>
  <si>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</si>
  <si>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</si>
  <si>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</si>
  <si>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</si>
  <si>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</si>
  <si>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</si>
  <si>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</si>
  <si>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</si>
  <si>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</si>
  <si>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</si>
  <si>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</si>
  <si>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</si>
  <si>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</si>
  <si>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</si>
  <si>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</si>
  <si>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</si>
  <si>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</si>
  <si>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</si>
  <si>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</si>
  <si>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</si>
  <si>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</si>
  <si>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</si>
  <si>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</si>
  <si>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</si>
  <si>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</si>
  <si>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</si>
  <si>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</si>
  <si>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</si>
  <si>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</si>
  <si>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</si>
  <si>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</si>
  <si>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</si>
  <si>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</si>
  <si>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</si>
  <si>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</si>
  <si>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</si>
  <si>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</si>
  <si>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</si>
  <si>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</si>
  <si>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</si>
  <si>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</si>
  <si>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</si>
  <si>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</si>
  <si>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</si>
  <si>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</si>
  <si>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</si>
  <si>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</si>
  <si>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</si>
  <si>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</si>
  <si>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</si>
  <si>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</si>
  <si>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</si>
  <si>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</si>
  <si>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</si>
  <si>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</si>
  <si>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</si>
  <si>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</si>
  <si>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</si>
  <si>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</si>
  <si>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</si>
  <si>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</si>
  <si>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</si>
  <si>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</si>
  <si>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</si>
  <si>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</si>
  <si>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</si>
  <si>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</si>
  <si>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</si>
  <si>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</si>
  <si>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</si>
  <si>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</si>
  <si>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</si>
  <si>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</si>
  <si>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</si>
  <si>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</si>
  <si>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</si>
  <si>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</si>
  <si>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</si>
  <si>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</si>
  <si>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</si>
  <si>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</si>
  <si>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</si>
  <si>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</si>
  <si>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</si>
  <si>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</si>
  <si>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</si>
  <si>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</si>
  <si>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</si>
  <si>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</si>
  <si>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</si>
  <si>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</si>
  <si>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</si>
  <si>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</si>
  <si>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</si>
  <si>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</si>
  <si>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</si>
  <si>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</si>
  <si>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</si>
  <si>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</si>
  <si>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</si>
  <si>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</si>
  <si>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</si>
  <si>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</si>
  <si>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</si>
  <si>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</si>
  <si>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</si>
  <si>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</si>
  <si>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</si>
  <si>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</si>
  <si>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</si>
  <si>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</si>
  <si>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</si>
  <si>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</si>
  <si>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</si>
  <si>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</si>
  <si>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</si>
  <si>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</si>
  <si>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</si>
  <si>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</si>
  <si>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</si>
  <si>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</si>
  <si>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</si>
  <si>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</si>
  <si>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</si>
  <si>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</si>
  <si>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</si>
  <si>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</si>
  <si>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</si>
  <si>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</si>
  <si>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</si>
  <si>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</si>
  <si>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</si>
  <si>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</si>
  <si>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</si>
  <si>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</si>
  <si>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</si>
  <si>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</si>
  <si>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</si>
  <si>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</si>
  <si>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</si>
  <si>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</si>
  <si>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</si>
  <si>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</si>
  <si>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</si>
  <si>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</si>
  <si>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</si>
  <si>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</si>
  <si>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</si>
  <si>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</si>
  <si>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</si>
  <si>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</si>
  <si>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</si>
  <si>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</si>
  <si>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</si>
  <si>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</si>
  <si>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</si>
  <si>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</si>
  <si>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</si>
  <si>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</si>
  <si>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</si>
  <si>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</si>
  <si>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</si>
  <si>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</si>
  <si>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</si>
  <si>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</si>
  <si>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</si>
  <si>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</si>
  <si>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</si>
  <si>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</si>
  <si>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</si>
  <si>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</si>
  <si>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</si>
  <si>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</si>
  <si>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</si>
  <si>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</si>
  <si>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</si>
  <si>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</si>
  <si>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</si>
  <si>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</si>
  <si>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</si>
  <si>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</si>
  <si>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</si>
  <si>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</si>
  <si>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</si>
  <si>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</si>
  <si>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</si>
  <si>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</si>
  <si>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</si>
  <si>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</si>
  <si>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</si>
  <si>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</si>
  <si>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</si>
  <si>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</si>
  <si>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</si>
  <si>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</si>
  <si>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</si>
  <si>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</si>
  <si>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</si>
  <si>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</si>
  <si>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</si>
  <si>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</si>
  <si>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</si>
  <si>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</si>
  <si>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</si>
  <si>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</si>
  <si>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</si>
  <si>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</si>
  <si>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</si>
  <si>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</si>
  <si>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</si>
  <si>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</si>
  <si>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</si>
  <si>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</si>
  <si>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</si>
  <si>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</si>
  <si>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</si>
  <si>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</si>
  <si>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</si>
  <si>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</si>
  <si>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</si>
  <si>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</si>
  <si>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</si>
  <si>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</si>
  <si>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</si>
  <si>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</si>
  <si>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</si>
  <si>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</si>
  <si>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</si>
  <si>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</si>
  <si>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</si>
  <si>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</si>
  <si>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</si>
  <si>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</si>
  <si>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</si>
  <si>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</si>
  <si>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</si>
  <si>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</si>
  <si>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</si>
  <si>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</si>
  <si>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</si>
  <si>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</si>
  <si>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</si>
  <si>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</si>
  <si>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</si>
  <si>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</si>
  <si>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</si>
  <si>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</si>
  <si>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</si>
  <si>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</si>
  <si>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</si>
  <si>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</si>
  <si>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</si>
  <si>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</si>
  <si>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</si>
  <si>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</si>
  <si>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</si>
  <si>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</si>
  <si>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</si>
  <si>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</si>
  <si>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</si>
  <si>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</si>
  <si>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</si>
  <si>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</si>
  <si>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</si>
  <si>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</si>
  <si>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</si>
  <si>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</si>
  <si>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</si>
  <si>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</si>
  <si>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</si>
  <si>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</si>
  <si>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</si>
  <si>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</si>
  <si>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</si>
  <si>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</si>
  <si>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</si>
  <si>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</si>
  <si>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</si>
  <si>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</si>
  <si>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</si>
  <si>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</si>
  <si>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</si>
  <si>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</si>
  <si>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</si>
  <si>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</si>
  <si>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</si>
  <si>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</si>
  <si>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</si>
  <si>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</si>
  <si>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</si>
  <si>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</si>
  <si>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</si>
  <si>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</si>
  <si>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</si>
  <si>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</si>
  <si>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</si>
  <si>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</si>
  <si>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</si>
  <si>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</si>
  <si>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</si>
  <si>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</si>
  <si>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</si>
  <si>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</si>
  <si>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</si>
  <si>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</si>
  <si>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</si>
  <si>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</si>
  <si>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</si>
  <si>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</si>
  <si>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</si>
  <si>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</si>
  <si>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</si>
  <si>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</si>
  <si>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</si>
  <si>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</si>
  <si>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</si>
  <si>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</si>
  <si>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</si>
  <si>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</si>
  <si>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</si>
  <si>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</si>
  <si>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</si>
  <si>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</si>
  <si>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</si>
  <si>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</si>
  <si>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</si>
  <si>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</si>
  <si>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</si>
  <si>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</si>
  <si>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</si>
  <si>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</si>
  <si>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</si>
  <si>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</si>
  <si>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</si>
  <si>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</si>
  <si>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</si>
  <si>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</si>
  <si>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</si>
  <si>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</si>
  <si>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</si>
  <si>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</si>
  <si>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</si>
  <si>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</si>
  <si>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</si>
  <si>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</si>
  <si>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</si>
  <si>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</si>
  <si>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</si>
  <si>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</si>
  <si>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</si>
  <si>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</si>
  <si>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</si>
  <si>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</si>
  <si>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</si>
  <si>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</si>
  <si>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</si>
  <si>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</si>
  <si>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</si>
  <si>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</si>
  <si>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</si>
  <si>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</si>
  <si>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</si>
  <si>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</si>
  <si>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</si>
  <si>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</si>
  <si>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</si>
  <si>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</si>
  <si>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</si>
  <si>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</si>
  <si>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</si>
  <si>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</si>
  <si>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</si>
  <si>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</si>
  <si>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</si>
  <si>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</si>
  <si>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</si>
  <si>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</si>
  <si>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</si>
  <si>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</si>
  <si>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</si>
  <si>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</si>
  <si>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</si>
  <si>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</si>
  <si>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</si>
  <si>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</si>
  <si>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</si>
  <si>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</si>
  <si>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</si>
  <si>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</si>
  <si>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</si>
  <si>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</si>
  <si>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</si>
  <si>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</si>
  <si>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</si>
  <si>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</si>
  <si>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</si>
  <si>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</si>
  <si>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</si>
  <si>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</si>
  <si>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</si>
  <si>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</si>
  <si>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</si>
  <si>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</si>
  <si>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</si>
  <si>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</si>
  <si>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</si>
  <si>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</si>
  <si>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</si>
  <si>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</si>
  <si>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</si>
  <si>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</si>
  <si>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</si>
  <si>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</si>
  <si>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</si>
  <si>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</si>
  <si>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</si>
  <si>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</si>
  <si>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</si>
  <si>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</si>
  <si>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</si>
  <si>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</si>
  <si>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</si>
  <si>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</si>
  <si>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</si>
  <si>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</si>
  <si>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</si>
  <si>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</si>
  <si>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</si>
  <si>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</si>
  <si>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</si>
  <si>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</si>
  <si>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</si>
  <si>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</si>
  <si>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</si>
  <si>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</si>
  <si>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</si>
  <si>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</si>
  <si>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</si>
  <si>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</si>
  <si>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</si>
  <si>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</si>
  <si>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</si>
  <si>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</si>
  <si>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</si>
  <si>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</si>
  <si>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</si>
  <si>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</si>
  <si>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</si>
  <si>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</si>
  <si>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</si>
  <si>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</si>
  <si>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</si>
  <si>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</si>
  <si>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</si>
  <si>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</si>
  <si>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</si>
  <si>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</si>
  <si>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</si>
  <si>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</si>
  <si>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</si>
  <si>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</si>
  <si>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</si>
  <si>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</si>
  <si>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</si>
  <si>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</si>
  <si>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</si>
  <si>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</si>
  <si>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</si>
  <si>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</si>
  <si>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</si>
  <si>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</si>
  <si>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</si>
  <si>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</si>
  <si>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</si>
  <si>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</si>
  <si>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</si>
  <si>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</si>
  <si>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</si>
  <si>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</si>
  <si>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</si>
  <si>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</si>
  <si>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</si>
  <si>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</si>
  <si>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</si>
  <si>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</si>
  <si>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</si>
  <si>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</si>
  <si>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</si>
  <si>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</si>
  <si>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</si>
  <si>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</si>
  <si>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</si>
  <si>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</si>
  <si>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</si>
  <si>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</si>
  <si>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</si>
  <si>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</si>
  <si>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</si>
  <si>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</si>
  <si>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</si>
  <si>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</si>
  <si>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</si>
  <si>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</si>
  <si>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</si>
  <si>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</si>
  <si>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</si>
  <si>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</si>
  <si>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</si>
  <si>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</si>
  <si>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</si>
  <si>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</si>
  <si>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</si>
  <si>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</si>
  <si>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</si>
  <si>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</si>
  <si>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</si>
  <si>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</si>
  <si>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</si>
  <si>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</si>
  <si>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</si>
  <si>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</si>
  <si>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</si>
  <si>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</si>
  <si>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</si>
  <si>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</si>
  <si>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</si>
  <si>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</si>
  <si>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</si>
  <si>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</si>
  <si>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</si>
  <si>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</si>
  <si>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</si>
  <si>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</si>
  <si>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</si>
  <si>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</si>
  <si>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</si>
  <si>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</si>
  <si>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</si>
  <si>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</si>
  <si>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</si>
  <si>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</si>
  <si>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</si>
  <si>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</si>
  <si>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</si>
  <si>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</si>
  <si>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</si>
  <si>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</si>
  <si>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</si>
  <si>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</si>
  <si>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</si>
  <si>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</si>
  <si>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</si>
  <si>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</si>
  <si>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</si>
  <si>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</si>
  <si>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</si>
  <si>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</si>
  <si>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</si>
  <si>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</si>
  <si>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</si>
  <si>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</si>
  <si>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</si>
  <si>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</si>
  <si>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</si>
  <si>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</si>
  <si>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</si>
  <si>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</si>
  <si>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</si>
  <si>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</si>
  <si>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</si>
  <si>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</si>
  <si>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</si>
  <si>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</si>
  <si>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</si>
  <si>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</si>
  <si>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</si>
  <si>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</si>
  <si>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</si>
  <si>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</si>
  <si>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</si>
  <si>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</si>
  <si>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</si>
  <si>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</si>
  <si>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</si>
  <si>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</si>
  <si>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</si>
  <si>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</si>
  <si>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</si>
  <si>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</si>
  <si>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</si>
  <si>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</si>
  <si>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</si>
  <si>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</si>
  <si>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</si>
  <si>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</si>
  <si>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</si>
  <si>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</si>
  <si>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</si>
  <si>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</si>
  <si>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</si>
  <si>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</si>
  <si>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</si>
  <si>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</si>
  <si>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</si>
  <si>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</si>
  <si>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</si>
  <si>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</si>
  <si>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</si>
  <si>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</si>
  <si>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</si>
  <si>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</si>
  <si>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</si>
  <si>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</si>
  <si>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</si>
  <si>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</si>
  <si>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</si>
  <si>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</si>
  <si>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</si>
  <si>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</si>
  <si>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</si>
  <si>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</si>
  <si>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</si>
  <si>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</si>
  <si>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</si>
  <si>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</si>
  <si>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</si>
  <si>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</si>
  <si>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</si>
  <si>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</si>
  <si>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</si>
  <si>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</si>
  <si>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</si>
  <si>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</si>
  <si>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</si>
  <si>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</si>
  <si>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</si>
  <si>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</si>
  <si>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</si>
  <si>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</si>
  <si>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</si>
  <si>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</si>
  <si>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</si>
  <si>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</si>
  <si>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</si>
  <si>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</si>
  <si>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</si>
  <si>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</si>
  <si>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</si>
  <si>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</si>
  <si>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</si>
  <si>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</si>
  <si>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</si>
  <si>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</si>
  <si>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</si>
  <si>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</si>
  <si>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</si>
  <si>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</si>
  <si>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</si>
  <si>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</si>
  <si>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</si>
  <si>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</si>
  <si>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</si>
  <si>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</si>
  <si>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</si>
  <si>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</si>
  <si>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</si>
  <si>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</si>
  <si>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</si>
  <si>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</si>
  <si>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</si>
  <si>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</si>
  <si>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</si>
  <si>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</si>
  <si>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</si>
  <si>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</si>
  <si>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</si>
  <si>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</si>
  <si>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</si>
  <si>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</si>
  <si>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</si>
  <si>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</si>
  <si>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</si>
  <si>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</si>
  <si>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</si>
  <si>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</si>
  <si>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</si>
  <si>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</si>
  <si>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</si>
  <si>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</si>
  <si>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</si>
  <si>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</si>
  <si>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</si>
  <si>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</si>
  <si>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</si>
  <si>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</si>
  <si>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</si>
  <si>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</si>
  <si>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</si>
  <si>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</si>
  <si>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</si>
  <si>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</si>
  <si>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</si>
  <si>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</si>
  <si>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</si>
  <si>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</si>
  <si>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</si>
  <si>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</si>
  <si>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</si>
  <si>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</si>
  <si>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</si>
  <si>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</si>
  <si>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</si>
  <si>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</si>
  <si>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</si>
  <si>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</si>
  <si>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</si>
  <si>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</si>
  <si>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</si>
  <si>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</si>
  <si>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</si>
  <si>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</si>
  <si>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</si>
  <si>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</si>
  <si>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</si>
  <si>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</si>
  <si>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</si>
  <si>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</si>
  <si>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</si>
  <si>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</si>
  <si>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</si>
  <si>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</si>
  <si>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</si>
  <si>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</si>
  <si>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</si>
  <si>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</si>
  <si>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</si>
  <si>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</si>
  <si>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</si>
  <si>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</si>
  <si>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</si>
  <si>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</si>
  <si>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</si>
  <si>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</si>
  <si>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</si>
  <si>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</si>
  <si>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</si>
  <si>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</si>
  <si>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</si>
  <si>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</si>
  <si>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</si>
  <si>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</si>
  <si>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</si>
  <si>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</si>
  <si>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</si>
  <si>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</si>
  <si>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</si>
  <si>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</si>
  <si>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</si>
  <si>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</si>
  <si>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</si>
  <si>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</si>
  <si>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</si>
  <si>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</si>
  <si>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</si>
  <si>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</si>
  <si>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</si>
  <si>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</si>
  <si>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</si>
  <si>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</si>
  <si>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</si>
  <si>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</si>
  <si>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</si>
  <si>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</si>
  <si>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</si>
  <si>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</si>
  <si>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</si>
  <si>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</si>
  <si>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</si>
  <si>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</si>
  <si>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</si>
  <si>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</si>
  <si>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</si>
  <si>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</si>
  <si>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</si>
  <si>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</si>
  <si>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</si>
  <si>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</si>
  <si>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</si>
  <si>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</si>
  <si>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</si>
  <si>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</si>
  <si>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</si>
  <si>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</si>
  <si>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</si>
  <si>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</si>
  <si>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</si>
  <si>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</si>
  <si>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</si>
  <si>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</si>
  <si>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</si>
  <si>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</si>
  <si>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</si>
  <si>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</si>
  <si>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</si>
  <si>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</si>
  <si>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</si>
  <si>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</si>
  <si>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</si>
  <si>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</si>
  <si>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</si>
  <si>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</si>
  <si>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</si>
  <si>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</si>
  <si>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</si>
  <si>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</si>
  <si>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</si>
  <si>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</si>
  <si>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</si>
  <si>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</si>
  <si>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</si>
  <si>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</si>
  <si>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</si>
  <si>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</si>
  <si>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</si>
  <si>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</si>
  <si>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</si>
  <si>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</si>
  <si>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</si>
  <si>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</si>
  <si>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</si>
  <si>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</si>
  <si>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</si>
  <si>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</si>
  <si>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</si>
  <si>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</si>
  <si>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</si>
  <si>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</si>
  <si>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</si>
  <si>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</si>
  <si>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</si>
  <si>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</si>
  <si>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</si>
  <si>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</si>
  <si>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</si>
  <si>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</si>
  <si>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</si>
  <si>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</si>
  <si>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</si>
  <si>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</si>
  <si>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</si>
  <si>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</si>
  <si>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</si>
  <si>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</si>
  <si>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</si>
  <si>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</si>
  <si>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</si>
  <si>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</si>
  <si>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</si>
  <si>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</si>
  <si>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</si>
  <si>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</si>
  <si>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</si>
  <si>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</si>
  <si>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</si>
  <si>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</si>
  <si>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</si>
  <si>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</si>
  <si>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</si>
  <si>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</si>
  <si>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</si>
  <si>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</si>
  <si>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</si>
  <si>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</si>
  <si>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</si>
  <si>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</si>
  <si>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</si>
  <si>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</si>
  <si>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</si>
  <si>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</si>
  <si>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</si>
  <si>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</si>
  <si>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</si>
  <si>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</si>
  <si>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</si>
  <si>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</si>
  <si>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</si>
  <si>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</si>
  <si>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</si>
  <si>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</si>
  <si>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</si>
  <si>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</si>
  <si>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</si>
  <si>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</si>
  <si>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</si>
  <si>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</si>
  <si>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</si>
  <si>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</si>
  <si>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</si>
  <si>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</si>
  <si>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</si>
  <si>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</si>
  <si>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</si>
  <si>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</si>
  <si>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</si>
  <si>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</si>
  <si>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</si>
  <si>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</si>
  <si>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</si>
  <si>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</si>
  <si>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</si>
  <si>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</si>
  <si>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</si>
  <si>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</si>
  <si>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</si>
  <si>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</si>
  <si>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</si>
  <si>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</si>
  <si>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</si>
  <si>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</si>
  <si>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</si>
  <si>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</si>
  <si>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</si>
  <si>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</si>
  <si>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</si>
  <si>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</si>
  <si>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</si>
  <si>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</si>
  <si>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</si>
  <si>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</si>
  <si>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</si>
  <si>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</si>
  <si>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</si>
  <si>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</si>
  <si>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</si>
  <si>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</si>
  <si>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</si>
  <si>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</si>
  <si>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</si>
  <si>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</si>
  <si>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</si>
  <si>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</si>
  <si>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</si>
  <si>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</si>
  <si>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</si>
  <si>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</si>
  <si>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</si>
  <si>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</si>
  <si>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</si>
  <si>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</si>
  <si>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</si>
  <si>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</si>
  <si>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</si>
  <si>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</si>
  <si>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</si>
  <si>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</si>
  <si>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</si>
  <si>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</si>
  <si>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</si>
  <si>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</si>
  <si>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</si>
  <si>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</si>
  <si>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</si>
  <si>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</si>
  <si>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</si>
  <si>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</si>
  <si>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</si>
  <si>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</si>
  <si>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</si>
  <si>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</si>
  <si>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</si>
  <si>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</si>
  <si>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</si>
  <si>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</si>
  <si>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</si>
  <si>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</si>
  <si>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</si>
  <si>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</si>
  <si>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</si>
  <si>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</si>
  <si>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</si>
  <si>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</si>
  <si>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</si>
  <si>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</si>
  <si>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</si>
  <si>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</si>
  <si>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</si>
  <si>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</si>
  <si>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</si>
  <si>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</si>
  <si>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</si>
  <si>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</si>
  <si>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</si>
  <si>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</si>
  <si>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</si>
  <si>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</si>
  <si>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</si>
  <si>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</si>
  <si>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</si>
  <si>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</si>
  <si>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</si>
  <si>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</si>
  <si>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</si>
  <si>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</si>
  <si>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</si>
  <si>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</si>
  <si>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</si>
  <si>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</si>
  <si>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</si>
  <si>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</si>
  <si>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</si>
  <si>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</si>
  <si>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</si>
  <si>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</si>
  <si>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</si>
  <si>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</si>
  <si>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</si>
  <si>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</si>
  <si>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</si>
  <si>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</si>
  <si>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</si>
  <si>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</si>
  <si>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</si>
  <si>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</si>
  <si>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</si>
  <si>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</si>
  <si>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</si>
  <si>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</si>
  <si>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</si>
  <si>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</si>
  <si>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</si>
  <si>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</si>
  <si>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</si>
  <si>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</si>
  <si>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</si>
  <si>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</si>
  <si>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</si>
  <si>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</si>
  <si>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</si>
  <si>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</si>
  <si>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</si>
  <si>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</si>
  <si>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</si>
  <si>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</si>
  <si>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</si>
  <si>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</si>
  <si>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</si>
  <si>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</si>
  <si>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</si>
  <si>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</si>
  <si>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</si>
  <si>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</si>
  <si>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</si>
  <si>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</si>
  <si>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</si>
  <si>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</si>
  <si>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</si>
  <si>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</si>
  <si>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</si>
  <si>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</si>
  <si>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</si>
  <si>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</si>
  <si>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</si>
  <si>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</si>
  <si>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</si>
  <si>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</si>
  <si>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</si>
  <si>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</si>
  <si>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</si>
  <si>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</si>
  <si>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</si>
  <si>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</si>
  <si>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</si>
  <si>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</si>
  <si>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</si>
  <si>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</si>
  <si>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</si>
  <si>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</si>
  <si>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</si>
  <si>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</si>
  <si>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</si>
  <si>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</si>
  <si>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</si>
  <si>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</si>
  <si>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</si>
  <si>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</si>
  <si>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</si>
  <si>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</si>
  <si>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</si>
  <si>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</si>
  <si>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</si>
  <si>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</si>
  <si>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</si>
  <si>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</si>
  <si>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</si>
  <si>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</si>
  <si>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</si>
  <si>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</si>
  <si>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</si>
  <si>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</si>
  <si>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</si>
  <si>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</si>
  <si>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</si>
  <si>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</si>
  <si>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</si>
  <si>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</si>
  <si>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</si>
  <si>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</si>
  <si>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</si>
  <si>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</si>
  <si>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</si>
  <si>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</si>
  <si>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</si>
  <si>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</si>
  <si>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</si>
  <si>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</si>
  <si>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</si>
  <si>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</si>
  <si>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</si>
  <si>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</si>
  <si>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</si>
  <si>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</si>
  <si>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</si>
  <si>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</si>
  <si>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</si>
  <si>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</si>
  <si>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</si>
  <si>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</si>
  <si>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</si>
  <si>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</si>
  <si>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</si>
  <si>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</si>
  <si>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</si>
  <si>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</si>
  <si>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</si>
  <si>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</si>
  <si>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</si>
  <si>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</si>
  <si>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</si>
  <si>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</si>
  <si>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</si>
  <si>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</si>
  <si>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</si>
  <si>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</si>
  <si>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</si>
  <si>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</si>
  <si>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</si>
  <si>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</si>
  <si>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</si>
  <si>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</si>
  <si>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</si>
  <si>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</si>
  <si>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</si>
  <si>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</si>
  <si>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</si>
  <si>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</si>
  <si>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</si>
  <si>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</si>
  <si>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</si>
  <si>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</si>
  <si>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</si>
  <si>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</si>
  <si>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</si>
  <si>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</si>
  <si>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</si>
  <si>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</si>
  <si>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</si>
  <si>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</si>
  <si>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</si>
  <si>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</si>
  <si>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</si>
  <si>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</si>
  <si>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</si>
  <si>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</si>
  <si>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</si>
  <si>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</si>
  <si>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</si>
  <si>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</si>
  <si>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</si>
  <si>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</si>
  <si>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</si>
  <si>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</si>
  <si>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</si>
  <si>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</si>
  <si>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</si>
  <si>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</si>
  <si>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</si>
  <si>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</si>
  <si>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</si>
  <si>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</si>
  <si>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</si>
  <si>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</si>
  <si>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</si>
  <si>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</si>
  <si>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</si>
  <si>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</si>
  <si>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</si>
  <si>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</si>
  <si>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</si>
  <si>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</si>
  <si>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</si>
  <si>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</si>
  <si>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</si>
  <si>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</si>
  <si>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</si>
  <si>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</si>
  <si>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</si>
  <si>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</si>
  <si>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</si>
  <si>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</si>
  <si>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</si>
  <si>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</si>
  <si>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</si>
  <si>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</si>
  <si>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</si>
  <si>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</si>
  <si>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</si>
  <si>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</si>
  <si>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</si>
  <si>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</si>
  <si>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</si>
  <si>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</si>
  <si>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</si>
  <si>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</si>
  <si>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</si>
  <si>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</si>
  <si>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</si>
  <si>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</si>
  <si>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</si>
  <si>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</si>
  <si>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</si>
  <si>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</si>
  <si>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</si>
  <si>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</si>
  <si>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</si>
  <si>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</si>
  <si>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</si>
  <si>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</si>
  <si>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</si>
  <si>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</si>
  <si>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</si>
  <si>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</si>
  <si>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</si>
  <si>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</si>
  <si>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</si>
  <si>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</si>
  <si>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</si>
  <si>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</si>
  <si>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</si>
  <si>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</si>
  <si>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</si>
  <si>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</si>
  <si>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</si>
  <si>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</si>
  <si>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</si>
  <si>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</si>
  <si>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</si>
  <si>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</si>
  <si>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</si>
  <si>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</si>
  <si>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</si>
  <si>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</si>
  <si>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</si>
  <si>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</si>
  <si>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</si>
  <si>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</si>
  <si>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</si>
  <si>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</si>
  <si>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</si>
  <si>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</si>
  <si>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</si>
  <si>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</si>
  <si>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</si>
  <si>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</si>
  <si>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</si>
  <si>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</si>
  <si>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</si>
  <si>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</si>
  <si>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</si>
  <si>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</si>
  <si>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</si>
  <si>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</si>
  <si>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</si>
  <si>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</si>
  <si>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</si>
  <si>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</si>
  <si>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</si>
  <si>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</si>
  <si>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</si>
  <si>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</si>
  <si>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</si>
  <si>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</si>
  <si>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</si>
  <si>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</si>
  <si>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</si>
  <si>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</si>
  <si>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</si>
  <si>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</si>
  <si>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</si>
  <si>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</si>
  <si>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</si>
  <si>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</si>
  <si>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</si>
  <si>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</si>
  <si>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</si>
  <si>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</si>
  <si>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</si>
  <si>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</si>
  <si>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</si>
  <si>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</si>
  <si>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</si>
  <si>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</si>
  <si>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</si>
  <si>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</si>
  <si>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</si>
  <si>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</si>
  <si>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</si>
  <si>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</si>
  <si>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</si>
  <si>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</si>
  <si>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</si>
  <si>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</si>
  <si>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</si>
  <si>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</si>
  <si>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</si>
  <si>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</si>
  <si>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</si>
  <si>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</si>
  <si>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</si>
  <si>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</si>
  <si>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</si>
  <si>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</si>
  <si>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</si>
  <si>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</si>
  <si>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</si>
  <si>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</si>
  <si>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</si>
  <si>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</si>
  <si>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</si>
  <si>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</si>
  <si>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</si>
  <si>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</si>
  <si>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</si>
  <si>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</si>
  <si>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</si>
  <si>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</si>
  <si>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</si>
  <si>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</si>
  <si>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</si>
  <si>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</si>
  <si>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</si>
  <si>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</si>
  <si>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</si>
  <si>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</si>
  <si>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</si>
  <si>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</si>
  <si>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</si>
  <si>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</si>
  <si>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</si>
  <si>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</si>
  <si>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</si>
  <si>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</si>
  <si>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</si>
  <si>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</si>
  <si>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</si>
  <si>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</si>
  <si>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</si>
  <si>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</si>
  <si>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</si>
  <si>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</si>
  <si>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</si>
  <si>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</si>
  <si>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</si>
  <si>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</si>
  <si>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</si>
  <si>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</si>
  <si>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</si>
  <si>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</si>
  <si>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</si>
  <si>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</si>
  <si>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</si>
  <si>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</si>
  <si>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</si>
  <si>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</si>
  <si>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</si>
  <si>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</si>
  <si>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</si>
  <si>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</si>
  <si>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</si>
  <si>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</si>
  <si>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</si>
  <si>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</si>
  <si>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</si>
  <si>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</si>
  <si>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</si>
  <si>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</si>
  <si>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</si>
  <si>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</si>
  <si>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</si>
  <si>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</si>
  <si>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</si>
  <si>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</si>
  <si>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</si>
  <si>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</si>
  <si>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</si>
  <si>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</si>
  <si>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</si>
  <si>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</si>
  <si>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</si>
  <si>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</si>
  <si>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</si>
  <si>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</si>
  <si>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</si>
  <si>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</si>
  <si>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</si>
  <si>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</si>
  <si>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</si>
  <si>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</si>
  <si>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</si>
  <si>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</si>
  <si>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</si>
  <si>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</si>
  <si>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</si>
  <si>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</si>
  <si>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</si>
  <si>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</si>
  <si>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</si>
  <si>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</si>
  <si>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</si>
  <si>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</si>
  <si>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</si>
  <si>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</si>
  <si>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</si>
  <si>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</si>
  <si>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</si>
  <si>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</si>
  <si>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</si>
  <si>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</si>
  <si>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</si>
  <si>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</si>
  <si>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</si>
  <si>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</si>
  <si>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</si>
  <si>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</si>
  <si>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</si>
  <si>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</si>
  <si>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</si>
  <si>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</si>
  <si>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</si>
  <si>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</si>
  <si>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</si>
  <si>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</si>
  <si>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</si>
  <si>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</si>
  <si>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</si>
  <si>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</si>
  <si>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</si>
  <si>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</si>
  <si>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</si>
  <si>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</si>
  <si>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</si>
  <si>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</si>
  <si>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</si>
  <si>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</si>
  <si>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</si>
  <si>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</si>
  <si>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</si>
  <si>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</si>
  <si>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</si>
  <si>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</si>
  <si>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</si>
  <si>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</si>
  <si>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</si>
  <si>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</si>
  <si>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</si>
  <si>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</si>
  <si>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</si>
  <si>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</si>
  <si>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</si>
  <si>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</si>
  <si>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</si>
  <si>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</si>
  <si>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</si>
  <si>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</si>
  <si>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</si>
  <si>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</si>
  <si>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</si>
  <si>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</si>
  <si>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</si>
  <si>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</si>
  <si>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</si>
  <si>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</si>
  <si>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</si>
  <si>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</si>
  <si>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</si>
  <si>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</si>
  <si>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</si>
  <si>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</si>
  <si>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</si>
  <si>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</si>
  <si>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</si>
  <si>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</si>
  <si>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</si>
  <si>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</si>
  <si>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</si>
  <si>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</si>
  <si>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</si>
  <si>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</si>
  <si>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</si>
  <si>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</si>
  <si>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</si>
  <si>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</si>
  <si>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</si>
  <si>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</si>
  <si>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</si>
  <si>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</si>
  <si>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</si>
  <si>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</si>
  <si>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</si>
  <si>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</si>
  <si>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</si>
  <si>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</si>
  <si>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</si>
  <si>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</si>
  <si>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</si>
  <si>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</si>
  <si>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</si>
  <si>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</si>
  <si>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</si>
  <si>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</si>
  <si>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</si>
  <si>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</si>
  <si>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</si>
  <si>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</si>
  <si>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</si>
  <si>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</si>
  <si>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</si>
  <si>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</si>
  <si>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</si>
  <si>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</si>
  <si>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</si>
  <si>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</si>
  <si>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</si>
  <si>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</si>
  <si>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</si>
  <si>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</si>
  <si>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</si>
  <si>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</si>
  <si>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</si>
  <si>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</si>
  <si>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</si>
  <si>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</si>
  <si>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</si>
  <si>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</si>
  <si>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</si>
  <si>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</si>
  <si>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</si>
  <si>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</si>
  <si>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</si>
  <si>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</si>
  <si>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</si>
  <si>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</si>
  <si>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</si>
  <si>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</si>
  <si>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</si>
  <si>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</si>
  <si>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</si>
  <si>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</si>
  <si>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</si>
  <si>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</si>
  <si>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</si>
  <si>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</si>
  <si>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</si>
  <si>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</si>
  <si>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</si>
  <si>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</si>
  <si>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</si>
  <si>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</si>
  <si>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</si>
  <si>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</si>
  <si>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</si>
  <si>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</si>
  <si>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</si>
  <si>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</si>
  <si>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</si>
  <si>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</si>
  <si>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</si>
  <si>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</si>
  <si>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</si>
  <si>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</si>
  <si>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</si>
  <si>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</si>
  <si>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</si>
  <si>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</si>
  <si>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</si>
  <si>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</si>
  <si>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</si>
  <si>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</si>
  <si>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</si>
  <si>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</si>
  <si>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</si>
  <si>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</si>
  <si>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</si>
  <si>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</si>
  <si>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</si>
  <si>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</si>
  <si>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</si>
  <si>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</si>
  <si>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</si>
  <si>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</si>
  <si>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</si>
  <si>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</si>
  <si>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</si>
  <si>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</si>
  <si>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</si>
  <si>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</si>
  <si>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</si>
  <si>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</si>
  <si>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</si>
  <si>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</si>
  <si>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</si>
  <si>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</si>
  <si>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</si>
  <si>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</si>
  <si>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</si>
  <si>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</si>
  <si>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</si>
  <si>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</si>
  <si>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</si>
  <si>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</si>
  <si>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</si>
  <si>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</si>
  <si>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</si>
  <si>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</si>
  <si>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</si>
  <si>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</si>
  <si>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</si>
  <si>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</si>
  <si>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</si>
  <si>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</si>
  <si>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</si>
  <si>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</si>
  <si>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</si>
  <si>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</si>
  <si>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</si>
  <si>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</si>
  <si>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</si>
  <si>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</si>
  <si>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</si>
  <si>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</si>
  <si>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</si>
  <si>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</si>
  <si>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</si>
  <si>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</si>
  <si>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</si>
  <si>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</si>
  <si>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</si>
  <si>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</si>
  <si>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</si>
  <si>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</si>
  <si>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</si>
  <si>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</si>
  <si>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</si>
  <si>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</si>
  <si>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</si>
  <si>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</si>
  <si>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</si>
  <si>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</si>
  <si>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</si>
  <si>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</si>
  <si>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</si>
  <si>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</si>
  <si>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</si>
  <si>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</si>
  <si>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</si>
  <si>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</si>
  <si>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</si>
  <si>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</si>
  <si>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</si>
  <si>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</si>
  <si>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</si>
  <si>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</si>
  <si>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</si>
  <si>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</si>
  <si>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</si>
  <si>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</si>
  <si>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</si>
  <si>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</si>
  <si>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</si>
  <si>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</si>
  <si>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</si>
  <si>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</si>
  <si>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</si>
  <si>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</si>
  <si>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</si>
  <si>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</si>
  <si>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</si>
  <si>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</si>
  <si>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</si>
  <si>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</si>
  <si>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</si>
  <si>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</si>
  <si>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</si>
  <si>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</si>
  <si>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</si>
  <si>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</si>
  <si>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</si>
  <si>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</si>
  <si>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</si>
  <si>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</si>
  <si>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</si>
  <si>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</si>
  <si>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</si>
  <si>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</si>
  <si>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</si>
  <si>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</si>
  <si>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</si>
  <si>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</si>
  <si>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</si>
  <si>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</si>
  <si>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</si>
  <si>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</si>
  <si>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</si>
  <si>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</si>
  <si>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</si>
  <si>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</si>
  <si>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</si>
  <si>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</si>
  <si>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</si>
  <si>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</si>
  <si>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</si>
  <si>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</si>
  <si>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</si>
  <si>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</si>
  <si>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</si>
  <si>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</si>
  <si>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</si>
  <si>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</si>
  <si>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</si>
  <si>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</si>
  <si>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</si>
  <si>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</si>
  <si>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</si>
  <si>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</si>
  <si>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</si>
  <si>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</si>
  <si>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</si>
  <si>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</si>
  <si>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</si>
  <si>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</si>
  <si>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</si>
  <si>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</si>
  <si>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</si>
  <si>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</si>
  <si>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</si>
  <si>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</si>
  <si>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</si>
  <si>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</si>
  <si>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</si>
  <si>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</si>
  <si>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</si>
  <si>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</si>
  <si>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</si>
  <si>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</si>
  <si>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</si>
  <si>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</si>
  <si>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</si>
  <si>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</si>
  <si>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</si>
  <si>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</si>
  <si>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</si>
  <si>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</si>
  <si>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</si>
  <si>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</si>
  <si>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</si>
  <si>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</si>
  <si>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</si>
  <si>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</si>
  <si>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</si>
  <si>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</si>
  <si>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</si>
  <si>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</si>
  <si>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</si>
  <si>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</si>
  <si>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</si>
  <si>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</si>
  <si>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</si>
  <si>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</si>
  <si>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</si>
  <si>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</si>
  <si>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</si>
  <si>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</si>
  <si>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</si>
  <si>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</si>
  <si>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</si>
  <si>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</si>
  <si>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</si>
  <si>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</si>
  <si>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</si>
  <si>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</si>
  <si>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</si>
  <si>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</si>
  <si>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</si>
  <si>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</si>
  <si>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</si>
  <si>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</si>
  <si>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</si>
  <si>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</si>
  <si>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</si>
  <si>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</si>
  <si>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</si>
  <si>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</si>
  <si>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</si>
  <si>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</si>
  <si>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</si>
  <si>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</si>
  <si>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</si>
  <si>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</si>
  <si>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</si>
  <si>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</si>
  <si>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</si>
  <si>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</si>
  <si>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</si>
  <si>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</si>
  <si>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</si>
  <si>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</si>
  <si>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</si>
  <si>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</si>
  <si>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</si>
  <si>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</si>
  <si>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</si>
  <si>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</si>
  <si>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</si>
  <si>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</si>
  <si>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</si>
  <si>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</si>
  <si>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</si>
  <si>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</si>
  <si>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</si>
  <si>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</si>
  <si>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</si>
  <si>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</si>
  <si>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</si>
  <si>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</si>
  <si>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</si>
  <si>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</si>
  <si>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</si>
  <si>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</si>
  <si>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</si>
  <si>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</si>
  <si>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</si>
  <si>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</si>
  <si>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</si>
  <si>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</si>
  <si>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</si>
  <si>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</si>
  <si>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</si>
  <si>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</si>
  <si>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</si>
  <si>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</si>
  <si>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</si>
  <si>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</si>
  <si>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</si>
  <si>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</si>
  <si>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</si>
  <si>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</si>
  <si>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</si>
  <si>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</si>
  <si>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</si>
  <si>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</si>
  <si>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</si>
  <si>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</si>
  <si>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</si>
  <si>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</si>
  <si>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</si>
  <si>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</si>
  <si>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</si>
  <si>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</si>
  <si>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</si>
  <si>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</si>
  <si>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</si>
  <si>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</si>
  <si>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</si>
  <si>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</si>
  <si>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</si>
  <si>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</si>
  <si>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</si>
  <si>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</si>
  <si>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</si>
  <si>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</si>
  <si>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</si>
  <si>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</si>
  <si>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</si>
  <si>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</si>
  <si>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</si>
  <si>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</si>
  <si>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</si>
  <si>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</si>
  <si>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</si>
  <si>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</si>
  <si>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</si>
  <si>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</si>
  <si>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</si>
  <si>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</si>
  <si>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</si>
  <si>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</si>
  <si>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</si>
  <si>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</si>
  <si>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</si>
  <si>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</si>
  <si>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</si>
  <si>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</si>
  <si>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</si>
  <si>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</si>
  <si>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</si>
  <si>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</si>
  <si>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</si>
  <si>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</si>
  <si>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</si>
  <si>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</si>
  <si>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</si>
  <si>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</si>
  <si>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</si>
  <si>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</si>
  <si>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</si>
  <si>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</si>
  <si>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</si>
  <si>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</si>
  <si>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</si>
  <si>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</si>
  <si>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</si>
  <si>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</si>
  <si>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</si>
  <si>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</si>
  <si>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</si>
  <si>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</si>
  <si>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</si>
  <si>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</si>
  <si>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</si>
  <si>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</si>
  <si>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</si>
  <si>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</si>
  <si>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</si>
  <si>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</si>
  <si>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</si>
  <si>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</si>
  <si>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</si>
  <si>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</si>
  <si>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</si>
  <si>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</si>
  <si>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</si>
  <si>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</si>
  <si>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</si>
  <si>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</si>
  <si>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</si>
  <si>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</si>
  <si>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</si>
  <si>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</si>
  <si>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</si>
  <si>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</si>
  <si>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</si>
  <si>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</si>
  <si>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</si>
  <si>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</si>
  <si>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</si>
  <si>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</si>
  <si>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</si>
  <si>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</si>
  <si>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</si>
  <si>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</si>
  <si>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</si>
  <si>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</si>
  <si>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</si>
  <si>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</si>
  <si>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</si>
  <si>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</si>
  <si>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</si>
  <si>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</si>
  <si>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</si>
  <si>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</si>
  <si>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</si>
  <si>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</si>
  <si>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</si>
  <si>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</si>
  <si>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</si>
  <si>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</si>
  <si>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</si>
  <si>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</si>
  <si>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</si>
  <si>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</si>
  <si>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</si>
  <si>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</si>
  <si>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</si>
  <si>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</si>
  <si>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</si>
  <si>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</si>
  <si>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</si>
  <si>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</si>
  <si>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</si>
  <si>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</si>
  <si>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</si>
  <si>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</si>
  <si>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</si>
  <si>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</si>
  <si>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</si>
  <si>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</si>
  <si>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</si>
  <si>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</si>
  <si>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</si>
  <si>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</si>
  <si>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</si>
  <si>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</si>
  <si>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</si>
  <si>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</si>
  <si>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</si>
  <si>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</si>
  <si>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</si>
  <si>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</si>
  <si>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</si>
  <si>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</si>
  <si>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</si>
  <si>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</si>
  <si>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</si>
  <si>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</si>
  <si>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</si>
  <si>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</si>
  <si>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</si>
  <si>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</si>
  <si>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</si>
  <si>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</si>
  <si>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</si>
  <si>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</si>
  <si>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</si>
  <si>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</si>
  <si>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</si>
  <si>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</si>
  <si>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</si>
  <si>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</si>
  <si>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</si>
  <si>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</si>
  <si>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</si>
  <si>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</si>
  <si>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</si>
  <si>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</si>
  <si>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</si>
  <si>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</si>
  <si>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</si>
  <si>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</si>
  <si>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</si>
  <si>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</si>
  <si>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</si>
  <si>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</si>
  <si>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</si>
  <si>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</si>
  <si>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</si>
  <si>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</si>
  <si>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</si>
  <si>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</si>
  <si>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</si>
  <si>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</si>
  <si>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</si>
  <si>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</si>
  <si>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</si>
  <si>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</si>
  <si>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</si>
  <si>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</si>
  <si>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</si>
  <si>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</si>
  <si>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</si>
  <si>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</si>
  <si>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</si>
  <si>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</si>
  <si>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</si>
  <si>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</si>
  <si>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</si>
  <si>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</si>
  <si>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</si>
  <si>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</si>
  <si>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</si>
  <si>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</si>
  <si>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</si>
  <si>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</si>
  <si>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</si>
  <si>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</si>
  <si>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</si>
  <si>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</si>
  <si>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</si>
  <si>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</si>
  <si>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</si>
  <si>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</si>
  <si>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</si>
  <si>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</si>
  <si>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</si>
  <si>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</si>
  <si>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</si>
  <si>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</si>
  <si>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</si>
  <si>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</si>
  <si>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</si>
  <si>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</si>
  <si>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</si>
  <si>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</si>
  <si>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</si>
  <si>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</si>
  <si>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</si>
  <si>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</si>
  <si>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</si>
  <si>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</si>
  <si>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</si>
  <si>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</si>
  <si>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</si>
  <si>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</si>
  <si>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</si>
  <si>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</si>
  <si>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</si>
  <si>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</si>
  <si>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</si>
  <si>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</si>
  <si>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</si>
  <si>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</si>
  <si>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</si>
  <si>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</si>
  <si>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</si>
  <si>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</si>
  <si>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</si>
  <si>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</si>
  <si>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</si>
  <si>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</si>
  <si>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</si>
  <si>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</si>
  <si>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</si>
  <si>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</si>
  <si>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</si>
  <si>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</si>
  <si>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</si>
  <si>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</si>
  <si>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</si>
  <si>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</si>
  <si>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</si>
  <si>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</si>
  <si>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</si>
  <si>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</si>
  <si>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</si>
  <si>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</si>
  <si>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</si>
  <si>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</si>
  <si>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</si>
  <si>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</si>
  <si>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</si>
  <si>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</si>
  <si>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</si>
  <si>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</si>
  <si>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</si>
  <si>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</si>
  <si>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</si>
  <si>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</si>
  <si>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</si>
  <si>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</si>
  <si>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</si>
  <si>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</si>
  <si>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</si>
  <si>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</si>
  <si>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</si>
  <si>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</si>
  <si>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</si>
  <si>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</si>
  <si>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</si>
  <si>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</si>
  <si>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</si>
  <si>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</si>
  <si>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</si>
  <si>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</si>
  <si>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</si>
  <si>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</si>
  <si>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</si>
  <si>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</si>
  <si>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</si>
  <si>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</si>
  <si>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</si>
  <si>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</si>
  <si>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</si>
  <si>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</si>
  <si>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</si>
  <si>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</si>
  <si>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</si>
  <si>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</si>
  <si>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</si>
  <si>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</si>
  <si>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</si>
  <si>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</si>
  <si>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</si>
  <si>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</si>
  <si>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</si>
  <si>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</si>
  <si>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</si>
  <si>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</si>
  <si>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</si>
  <si>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</si>
  <si>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</si>
  <si>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</si>
  <si>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</si>
  <si>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</si>
  <si>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</si>
  <si>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</si>
  <si>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</si>
  <si>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</si>
  <si>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</si>
  <si>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</si>
  <si>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</si>
  <si>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</si>
  <si>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</si>
  <si>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</si>
  <si>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</si>
  <si>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</si>
  <si>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</si>
  <si>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</si>
  <si>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</si>
  <si>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</si>
  <si>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</si>
  <si>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</si>
  <si>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</si>
  <si>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</si>
  <si>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</si>
  <si>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</si>
  <si>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</si>
  <si>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</si>
  <si>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</si>
  <si>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</si>
  <si>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</si>
  <si>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</si>
  <si>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</si>
  <si>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</si>
  <si>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</si>
  <si>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</si>
  <si>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</si>
  <si>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</si>
  <si>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</si>
  <si>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</si>
  <si>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</si>
  <si>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</si>
  <si>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</si>
  <si>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</si>
  <si>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</si>
  <si>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</si>
  <si>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</si>
  <si>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</si>
  <si>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</si>
  <si>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</si>
  <si>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</si>
  <si>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</si>
  <si>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</si>
  <si>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</si>
  <si>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</si>
  <si>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</si>
  <si>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</si>
  <si>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</si>
  <si>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</si>
  <si>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</si>
  <si>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</si>
  <si>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</si>
  <si>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</si>
  <si>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</si>
  <si>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</si>
  <si>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</si>
  <si>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</si>
  <si>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</si>
  <si>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</si>
  <si>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</si>
  <si>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</si>
  <si>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</si>
  <si>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</si>
  <si>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</si>
  <si>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</si>
  <si>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</si>
  <si>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</si>
  <si>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</si>
  <si>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</si>
  <si>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</si>
  <si>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</si>
  <si>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</si>
  <si>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</si>
  <si>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</si>
  <si>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</si>
  <si>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</si>
  <si>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</si>
  <si>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</si>
  <si>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</si>
  <si>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</si>
  <si>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</si>
  <si>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</si>
  <si>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</si>
  <si>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</si>
  <si>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</si>
  <si>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</si>
  <si>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</si>
  <si>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</si>
  <si>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</si>
  <si>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</si>
  <si>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</si>
  <si>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</si>
  <si>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</si>
  <si>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</si>
  <si>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</si>
  <si>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</si>
  <si>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</si>
  <si>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</si>
  <si>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</si>
  <si>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</si>
  <si>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</si>
  <si>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</si>
  <si>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</si>
  <si>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</si>
  <si>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</si>
  <si>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</si>
  <si>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</si>
  <si>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</si>
  <si>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</si>
  <si>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</si>
  <si>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</si>
  <si>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</si>
  <si>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</si>
  <si>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</si>
  <si>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</si>
  <si>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</si>
  <si>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</si>
  <si>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</si>
  <si>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</si>
  <si>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</si>
  <si>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</si>
  <si>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</si>
  <si>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</si>
  <si>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</si>
  <si>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</si>
  <si>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</si>
  <si>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</si>
  <si>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</si>
  <si>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</si>
  <si>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</si>
  <si>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</si>
  <si>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</si>
  <si>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</si>
  <si>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</si>
  <si>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</si>
  <si>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</si>
  <si>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</si>
  <si>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</si>
  <si>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</si>
  <si>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</si>
  <si>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</si>
  <si>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</si>
  <si>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</si>
  <si>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</si>
  <si>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</si>
  <si>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</si>
  <si>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</si>
  <si>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</si>
  <si>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</si>
  <si>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</si>
  <si>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</si>
  <si>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</si>
  <si>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</si>
  <si>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</si>
  <si>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</si>
  <si>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</si>
  <si>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</si>
  <si>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</si>
  <si>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</si>
  <si>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</si>
  <si>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</si>
  <si>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</si>
  <si>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</si>
  <si>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</si>
  <si>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</si>
  <si>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</si>
  <si>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</si>
  <si>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</si>
  <si>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</si>
  <si>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</si>
  <si>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</si>
  <si>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</si>
  <si>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</si>
  <si>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</si>
  <si>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</si>
  <si>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</si>
  <si>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</si>
  <si>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</si>
  <si>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</si>
  <si>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</si>
  <si>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</si>
  <si>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</si>
  <si>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</si>
  <si>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</si>
  <si>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</si>
  <si>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</si>
  <si>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</si>
  <si>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</si>
  <si>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</si>
  <si>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</si>
  <si>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</si>
  <si>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</si>
  <si>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</si>
  <si>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</si>
  <si>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</si>
  <si>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</si>
  <si>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</si>
  <si>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</si>
  <si>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</si>
  <si>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</si>
  <si>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</si>
  <si>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</si>
  <si>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</si>
  <si>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</si>
  <si>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</si>
  <si>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</si>
  <si>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</si>
  <si>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</si>
  <si>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</si>
  <si>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</si>
  <si>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</si>
  <si>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</si>
  <si>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</si>
  <si>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</si>
  <si>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</si>
  <si>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</si>
  <si>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</si>
  <si>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</si>
  <si>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</si>
  <si>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</si>
  <si>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</si>
  <si>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</si>
  <si>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</si>
  <si>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</si>
  <si>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</si>
  <si>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</si>
  <si>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</si>
  <si>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</si>
  <si>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</si>
  <si>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</si>
  <si>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</si>
  <si>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</si>
  <si>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</si>
  <si>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</si>
  <si>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</si>
  <si>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</si>
  <si>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</si>
  <si>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</si>
  <si>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</si>
  <si>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</si>
  <si>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</si>
  <si>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</si>
  <si>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</si>
  <si>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</si>
  <si>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</si>
  <si>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</si>
  <si>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</si>
  <si>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</si>
  <si>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</si>
  <si>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</si>
  <si>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</si>
  <si>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</si>
  <si>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</si>
  <si>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</si>
  <si>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</si>
  <si>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</si>
  <si>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</si>
  <si>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</si>
  <si>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</si>
  <si>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</si>
  <si>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</si>
  <si>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</si>
  <si>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</si>
  <si>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</si>
  <si>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</si>
  <si>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</si>
  <si>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</si>
  <si>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</si>
  <si>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</si>
  <si>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</si>
  <si>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</si>
  <si>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</si>
  <si>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</si>
  <si>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</si>
  <si>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</si>
  <si>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</si>
  <si>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</si>
  <si>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</si>
  <si>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</si>
  <si>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</si>
  <si>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</si>
  <si>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</si>
  <si>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</si>
  <si>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</si>
  <si>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</si>
  <si>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</si>
  <si>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</si>
  <si>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</si>
  <si>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</si>
  <si>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</si>
  <si>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</si>
  <si>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</si>
  <si>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</si>
  <si>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</si>
  <si>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</si>
  <si>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</si>
  <si>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</si>
  <si>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</si>
  <si>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</si>
  <si>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</si>
  <si>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</si>
  <si>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</si>
  <si>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</si>
  <si>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</si>
  <si>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</si>
  <si>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</si>
  <si>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</si>
  <si>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</si>
  <si>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</si>
  <si>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</si>
  <si>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</si>
  <si>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</si>
  <si>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</si>
  <si>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</si>
  <si>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</si>
  <si>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</si>
  <si>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</si>
  <si>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</si>
  <si>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</si>
  <si>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</si>
  <si>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</si>
  <si>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</si>
  <si>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</si>
  <si>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</si>
  <si>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</si>
  <si>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</si>
  <si>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</si>
  <si>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</si>
  <si>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</si>
  <si>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</si>
  <si>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</si>
  <si>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</si>
  <si>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</si>
  <si>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</si>
  <si>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</si>
  <si>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</si>
  <si>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</si>
  <si>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</si>
  <si>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</si>
  <si>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</si>
  <si>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</si>
  <si>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</si>
  <si>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</si>
  <si>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</si>
  <si>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</si>
  <si>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</si>
  <si>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</si>
  <si>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</si>
  <si>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</si>
  <si>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</si>
  <si>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</si>
  <si>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</si>
  <si>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</si>
  <si>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</si>
  <si>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</si>
  <si>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</si>
  <si>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</si>
  <si>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</si>
  <si>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</si>
  <si>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</si>
  <si>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</si>
  <si>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</si>
  <si>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</si>
  <si>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</si>
  <si>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</si>
  <si>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</si>
  <si>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</si>
  <si>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</si>
  <si>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</si>
  <si>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</si>
  <si>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</si>
  <si>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</si>
  <si>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</si>
  <si>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</si>
  <si>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</si>
  <si>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</si>
  <si>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</si>
  <si>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</si>
  <si>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</si>
  <si>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</si>
  <si>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</si>
  <si>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</si>
  <si>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</si>
  <si>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</si>
  <si>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</si>
  <si>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</si>
  <si>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</si>
  <si>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</si>
  <si>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</si>
  <si>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</si>
  <si>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</si>
  <si>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</si>
  <si>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</si>
  <si>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</si>
  <si>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</si>
  <si>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</si>
  <si>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</si>
  <si>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</si>
  <si>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</si>
  <si>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</si>
  <si>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</si>
  <si>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</si>
  <si>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</si>
  <si>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</si>
  <si>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</si>
  <si>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</si>
  <si>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</si>
  <si>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</si>
  <si>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</si>
  <si>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</si>
  <si>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</si>
  <si>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</si>
  <si>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</si>
  <si>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</si>
  <si>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</si>
  <si>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</si>
  <si>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</si>
  <si>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</si>
  <si>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</si>
  <si>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</si>
  <si>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</si>
  <si>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</si>
  <si>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</si>
  <si>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</si>
  <si>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</si>
  <si>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</si>
  <si>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</si>
  <si>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</si>
  <si>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</si>
  <si>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</si>
  <si>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</si>
  <si>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</si>
  <si>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</si>
  <si>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</si>
  <si>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</si>
  <si>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</si>
  <si>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</si>
  <si>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</si>
  <si>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</si>
  <si>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</si>
  <si>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</si>
  <si>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</si>
  <si>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</si>
  <si>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</si>
  <si>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</si>
  <si>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</si>
  <si>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</si>
  <si>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</si>
  <si>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</si>
  <si>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</si>
  <si>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</si>
  <si>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</si>
  <si>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</si>
  <si>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</si>
  <si>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</si>
  <si>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</si>
  <si>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</si>
  <si>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</si>
  <si>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</si>
  <si>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</si>
  <si>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</si>
  <si>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</si>
  <si>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</si>
  <si>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</si>
  <si>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</si>
  <si>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</si>
  <si>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</si>
  <si>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</si>
  <si>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</si>
  <si>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</si>
  <si>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</si>
  <si>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</si>
  <si>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</si>
  <si>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</si>
  <si>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</si>
  <si>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</si>
  <si>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</si>
  <si>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</si>
  <si>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</si>
  <si>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</si>
  <si>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</si>
  <si>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</si>
  <si>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</si>
  <si>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</si>
  <si>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</si>
  <si>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</si>
  <si>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</si>
  <si>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</si>
  <si>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</si>
  <si>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</si>
  <si>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</si>
  <si>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</si>
  <si>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</si>
  <si>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</si>
  <si>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</si>
  <si>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</si>
  <si>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</si>
  <si>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</si>
  <si>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</si>
  <si>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</si>
  <si>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</si>
  <si>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</si>
  <si>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</si>
  <si>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</si>
  <si>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</si>
  <si>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</si>
  <si>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</si>
  <si>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</si>
  <si>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</si>
  <si>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</si>
  <si>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</si>
  <si>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</si>
  <si>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</si>
  <si>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</si>
  <si>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</si>
  <si>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</si>
  <si>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</si>
  <si>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</si>
  <si>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</si>
  <si>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</si>
  <si>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</si>
  <si>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</si>
  <si>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</si>
  <si>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</si>
  <si>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</si>
  <si>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</si>
  <si>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</si>
  <si>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</si>
  <si>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</si>
  <si>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</si>
  <si>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</si>
  <si>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</si>
  <si>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</si>
  <si>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</si>
  <si>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</si>
  <si>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</si>
  <si>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</si>
  <si>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</si>
  <si>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</si>
  <si>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</si>
  <si>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</si>
  <si>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</si>
  <si>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</si>
  <si>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</si>
  <si>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</si>
  <si>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</si>
  <si>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</si>
  <si>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</si>
  <si>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</si>
  <si>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</si>
  <si>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</si>
  <si>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</si>
  <si>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</si>
  <si>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</si>
  <si>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</si>
  <si>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</si>
  <si>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</si>
  <si>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</si>
  <si>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</si>
  <si>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</si>
  <si>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</si>
  <si>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</si>
  <si>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</si>
  <si>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</si>
  <si>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</si>
  <si>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</si>
  <si>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</si>
  <si>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</si>
  <si>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</si>
  <si>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</si>
  <si>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</si>
  <si>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</si>
  <si>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</si>
  <si>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</si>
  <si>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</si>
  <si>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</si>
  <si>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</si>
  <si>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</si>
  <si>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</si>
  <si>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</si>
  <si>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</si>
  <si>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</si>
  <si>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</si>
  <si>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</si>
  <si>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</si>
  <si>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</si>
  <si>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</si>
  <si>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</si>
  <si>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</si>
  <si>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</si>
  <si>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</si>
  <si>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</si>
  <si>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</si>
  <si>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</si>
  <si>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</si>
  <si>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</si>
  <si>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</si>
  <si>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</si>
  <si>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</si>
  <si>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</si>
  <si>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</si>
  <si>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</si>
  <si>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</si>
  <si>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</si>
  <si>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</si>
  <si>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</si>
  <si>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</si>
  <si>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</si>
  <si>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</si>
  <si>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</si>
  <si>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</si>
  <si>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</si>
  <si>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</si>
  <si>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</si>
  <si>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</si>
  <si>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</si>
  <si>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</si>
  <si>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</si>
  <si>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</si>
  <si>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</si>
  <si>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</si>
  <si>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</si>
  <si>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</si>
  <si>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</si>
  <si>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</si>
  <si>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</si>
  <si>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</si>
  <si>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</si>
  <si>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</si>
  <si>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</si>
  <si>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</si>
  <si>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</si>
  <si>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</si>
  <si>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</si>
  <si>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</si>
  <si>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</si>
  <si>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</si>
  <si>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</si>
  <si>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</si>
  <si>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</si>
  <si>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</si>
  <si>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</si>
  <si>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</si>
  <si>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</si>
  <si>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</si>
  <si>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</si>
  <si>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</si>
  <si>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</si>
  <si>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</si>
  <si>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</si>
  <si>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</si>
  <si>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</si>
  <si>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</si>
  <si>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</si>
  <si>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</si>
  <si>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</si>
  <si>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</si>
  <si>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</si>
  <si>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</si>
  <si>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</si>
  <si>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</si>
  <si>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</si>
  <si>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</si>
  <si>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</si>
  <si>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</si>
  <si>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</si>
  <si>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</si>
  <si>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</si>
  <si>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</si>
  <si>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</si>
  <si>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</si>
  <si>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</si>
  <si>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</si>
  <si>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</si>
  <si>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</si>
  <si>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</si>
  <si>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</si>
  <si>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</si>
  <si>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</si>
  <si>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</si>
  <si>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</si>
  <si>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</si>
  <si>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</si>
  <si>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</si>
  <si>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</si>
  <si>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</si>
  <si>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</si>
  <si>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</si>
  <si>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</si>
  <si>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</si>
  <si>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</si>
  <si>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</si>
  <si>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</si>
  <si>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</si>
  <si>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</si>
  <si>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</si>
  <si>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</si>
  <si>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</si>
  <si>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</si>
  <si>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</si>
  <si>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</si>
  <si>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</si>
  <si>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</si>
  <si>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</si>
  <si>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</si>
  <si>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</si>
  <si>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</si>
  <si>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</si>
  <si>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</si>
  <si>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</si>
  <si>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</si>
  <si>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</si>
  <si>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</si>
  <si>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</si>
  <si>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</si>
  <si>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</si>
  <si>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</si>
  <si>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</si>
  <si>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</si>
  <si>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</si>
  <si>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</si>
  <si>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</si>
  <si>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</si>
  <si>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</si>
  <si>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</si>
  <si>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</si>
  <si>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</si>
  <si>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</si>
  <si>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</si>
  <si>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</si>
  <si>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</si>
  <si>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</si>
  <si>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</si>
  <si>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</si>
  <si>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</si>
  <si>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</si>
  <si>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</si>
  <si>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</si>
  <si>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</si>
  <si>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</si>
  <si>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</si>
  <si>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</si>
  <si>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</si>
  <si>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</si>
  <si>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</si>
  <si>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</si>
  <si>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</si>
  <si>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</si>
  <si>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</si>
  <si>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</si>
  <si>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</si>
  <si>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</si>
  <si>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</si>
  <si>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</si>
  <si>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</si>
  <si>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</si>
  <si>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</si>
  <si>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</si>
  <si>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</si>
  <si>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</si>
  <si>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</si>
  <si>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</si>
  <si>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</si>
  <si>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</si>
  <si>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</si>
  <si>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</si>
  <si>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</si>
  <si>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</si>
  <si>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</si>
  <si>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</si>
  <si>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</si>
  <si>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</si>
  <si>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</si>
  <si>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</si>
  <si>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</si>
  <si>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</si>
  <si>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</si>
  <si>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</si>
  <si>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</si>
  <si>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</si>
  <si>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</si>
  <si>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</si>
  <si>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</si>
  <si>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</si>
  <si>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</si>
  <si>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</si>
  <si>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</si>
  <si>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</si>
  <si>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</si>
  <si>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</si>
  <si>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</si>
  <si>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</si>
  <si>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</si>
  <si>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</si>
  <si>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</si>
  <si>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</si>
  <si>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</si>
  <si>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</si>
  <si>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</si>
  <si>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</si>
  <si>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</si>
  <si>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</si>
  <si>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</si>
  <si>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</si>
  <si>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</si>
  <si>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</si>
  <si>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</si>
  <si>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</si>
  <si>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</si>
  <si>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</si>
  <si>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</si>
  <si>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</si>
  <si>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</si>
  <si>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</si>
  <si>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</si>
  <si>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</si>
  <si>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</si>
  <si>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</si>
  <si>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</si>
  <si>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</si>
  <si>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</si>
  <si>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</si>
  <si>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</si>
  <si>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</si>
  <si>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</si>
  <si>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</si>
  <si>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</si>
  <si>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</si>
  <si>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</si>
  <si>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</si>
  <si>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</si>
  <si>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</si>
  <si>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</si>
  <si>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</si>
  <si>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</si>
  <si>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</si>
  <si>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</si>
  <si>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</si>
  <si>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</si>
  <si>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</si>
  <si>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</si>
  <si>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</si>
  <si>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</si>
  <si>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</si>
  <si>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</si>
  <si>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</si>
  <si>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</si>
  <si>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</si>
  <si>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</si>
  <si>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</si>
  <si>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</si>
  <si>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</si>
  <si>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</si>
  <si>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</si>
  <si>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</si>
  <si>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</si>
  <si>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</si>
  <si>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</si>
  <si>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</si>
  <si>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</si>
  <si>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</si>
  <si>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</si>
  <si>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</si>
  <si>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</si>
  <si>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</si>
  <si>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</si>
  <si>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</si>
  <si>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</si>
  <si>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</si>
  <si>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</si>
  <si>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</si>
  <si>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</si>
  <si>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</si>
  <si>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</si>
  <si>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</si>
  <si>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</si>
  <si>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</si>
  <si>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</si>
  <si>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</si>
  <si>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</si>
  <si>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</si>
  <si>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</si>
  <si>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</si>
  <si>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</si>
  <si>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</si>
  <si>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</si>
  <si>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</si>
  <si>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</si>
  <si>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</si>
  <si>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</si>
  <si>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</si>
  <si>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</si>
  <si>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</si>
  <si>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</si>
  <si>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</si>
  <si>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</si>
  <si>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</si>
  <si>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</si>
  <si>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</si>
  <si>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</si>
  <si>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</si>
  <si>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</si>
  <si>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</si>
  <si>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</si>
  <si>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</si>
  <si>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</si>
  <si>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</si>
  <si>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</si>
  <si>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</si>
  <si>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</si>
  <si>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</si>
  <si>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</si>
  <si>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</si>
  <si>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</si>
  <si>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</si>
  <si>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</si>
  <si>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</si>
  <si>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</si>
  <si>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</si>
  <si>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</si>
  <si>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</si>
  <si>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</si>
  <si>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</si>
  <si>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</si>
  <si>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</si>
  <si>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</si>
  <si>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</si>
  <si>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</si>
  <si>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</si>
  <si>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</si>
  <si>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</si>
  <si>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</si>
  <si>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</si>
  <si>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</si>
  <si>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</si>
  <si>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</si>
  <si>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</si>
  <si>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</si>
  <si>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</si>
  <si>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</si>
  <si>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</si>
  <si>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</si>
  <si>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</si>
  <si>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</si>
  <si>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</si>
  <si>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</si>
  <si>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</si>
  <si>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</si>
  <si>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</si>
  <si>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</si>
  <si>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</si>
  <si>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</si>
  <si>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</si>
  <si>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</si>
  <si>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</si>
  <si>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</si>
  <si>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</si>
  <si>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</si>
  <si>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</si>
  <si>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</si>
  <si>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</si>
  <si>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</si>
  <si>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</si>
  <si>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</si>
  <si>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</si>
  <si>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</si>
  <si>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</si>
  <si>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</si>
  <si>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</si>
  <si>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</si>
  <si>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</si>
  <si>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</si>
  <si>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</si>
  <si>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</si>
  <si>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</si>
  <si>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</si>
  <si>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</si>
  <si>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</si>
  <si>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</si>
  <si>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</si>
  <si>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</si>
  <si>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</si>
  <si>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</si>
  <si>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</si>
  <si>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</si>
  <si>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</si>
  <si>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</si>
  <si>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</si>
  <si>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</si>
  <si>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</si>
  <si>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</si>
  <si>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</si>
  <si>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</si>
  <si>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</si>
  <si>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</si>
  <si>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</si>
  <si>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</si>
  <si>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</si>
  <si>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</si>
  <si>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</si>
  <si>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</si>
  <si>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</si>
  <si>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</si>
  <si>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</si>
  <si>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</si>
  <si>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</si>
  <si>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</si>
  <si>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</si>
  <si>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</si>
  <si>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</si>
  <si>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</si>
  <si>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</si>
  <si>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</si>
  <si>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</si>
  <si>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</si>
  <si>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</si>
  <si>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</si>
  <si>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</si>
  <si>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</si>
  <si>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</si>
  <si>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</si>
  <si>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</si>
  <si>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</si>
  <si>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</si>
  <si>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</si>
  <si>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</si>
  <si>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</si>
  <si>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</si>
  <si>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</si>
  <si>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</si>
  <si>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</si>
  <si>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</si>
  <si>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</si>
  <si>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</si>
  <si>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</si>
  <si>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</si>
  <si>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</si>
  <si>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</si>
  <si>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</si>
  <si>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</si>
  <si>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</si>
  <si>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</si>
  <si>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</si>
  <si>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</si>
  <si>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</si>
  <si>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</si>
  <si>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</si>
  <si>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</si>
  <si>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</si>
  <si>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</si>
  <si>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</si>
  <si>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</si>
  <si>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</si>
  <si>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</si>
  <si>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</si>
  <si>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</si>
  <si>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</si>
  <si>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</si>
  <si>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</si>
  <si>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</si>
  <si>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</si>
  <si>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</si>
  <si>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</si>
  <si>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</si>
  <si>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</si>
  <si>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</si>
  <si>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</si>
  <si>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</si>
  <si>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</si>
  <si>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</si>
  <si>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</si>
  <si>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</si>
  <si>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</si>
  <si>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</si>
  <si>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</si>
  <si>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</si>
  <si>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</si>
  <si>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</si>
  <si>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</si>
  <si>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</si>
  <si>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</si>
  <si>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</si>
  <si>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</si>
  <si>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</si>
  <si>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</si>
  <si>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</si>
  <si>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</si>
  <si>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</si>
  <si>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</si>
  <si>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</si>
  <si>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</si>
  <si>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</si>
  <si>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</si>
  <si>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</si>
  <si>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</si>
  <si>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</si>
  <si>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</si>
  <si>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</si>
  <si>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</si>
  <si>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</si>
  <si>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</si>
  <si>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</si>
  <si>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</si>
  <si>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</si>
  <si>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</si>
  <si>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</si>
  <si>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</si>
  <si>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</si>
  <si>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</si>
  <si>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</si>
  <si>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</si>
  <si>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</si>
  <si>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</si>
  <si>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</si>
  <si>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</si>
  <si>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</si>
  <si>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</si>
  <si>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</si>
  <si>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</si>
  <si>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</si>
  <si>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</si>
  <si>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</si>
  <si>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</si>
  <si>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</si>
  <si>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</si>
  <si>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</si>
  <si>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</si>
  <si>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</si>
  <si>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</si>
  <si>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</si>
  <si>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</si>
  <si>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</si>
  <si>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</si>
  <si>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</si>
  <si>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</si>
  <si>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</si>
  <si>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</si>
  <si>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</si>
  <si>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</si>
  <si>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</si>
  <si>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</si>
  <si>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</si>
  <si>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</si>
  <si>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</si>
  <si>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</si>
  <si>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</si>
  <si>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</si>
  <si>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</si>
  <si>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</si>
  <si>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</si>
  <si>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</si>
  <si>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</si>
  <si>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</si>
  <si>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</si>
  <si>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</si>
  <si>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</si>
  <si>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</si>
  <si>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</si>
  <si>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</si>
  <si>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</si>
  <si>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</si>
  <si>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</si>
  <si>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</si>
  <si>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</si>
  <si>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</si>
  <si>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</si>
  <si>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</si>
  <si>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</si>
  <si>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</si>
  <si>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</si>
  <si>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</si>
  <si>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</si>
  <si>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</si>
  <si>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</si>
  <si>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</si>
  <si>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</si>
  <si>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</si>
  <si>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</si>
  <si>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</si>
  <si>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</si>
  <si>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</si>
  <si>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</si>
  <si>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</si>
  <si>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</si>
  <si>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</si>
  <si>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</si>
  <si>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</si>
  <si>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</si>
  <si>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</si>
  <si>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</si>
  <si>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</si>
  <si>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</si>
  <si>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</si>
  <si>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</si>
  <si>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</si>
  <si>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</si>
  <si>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</si>
  <si>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</si>
  <si>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</si>
  <si>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</si>
  <si>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</si>
  <si>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</si>
  <si>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</si>
  <si>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</si>
  <si>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</si>
  <si>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</si>
  <si>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</si>
  <si>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</si>
  <si>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</si>
  <si>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</si>
  <si>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</si>
  <si>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</si>
  <si>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</si>
  <si>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</si>
  <si>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</si>
  <si>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</si>
  <si>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</si>
  <si>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</si>
  <si>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</si>
  <si>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</si>
  <si>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</si>
  <si>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</si>
  <si>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</si>
  <si>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</si>
  <si>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</si>
  <si>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</si>
  <si>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</si>
  <si>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</si>
  <si>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</si>
  <si>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</si>
  <si>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</si>
  <si>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</si>
  <si>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</si>
  <si>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</si>
  <si>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</si>
  <si>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</si>
  <si>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</si>
  <si>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</si>
  <si>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</si>
  <si>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</si>
  <si>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</si>
  <si>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</si>
  <si>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</si>
  <si>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</si>
  <si>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</si>
  <si>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</si>
  <si>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</si>
  <si>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</si>
  <si>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</si>
  <si>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</si>
  <si>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</si>
  <si>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</si>
  <si>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</si>
  <si>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</si>
  <si>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</si>
  <si>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</si>
  <si>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</si>
  <si>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</si>
  <si>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</si>
  <si>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</si>
  <si>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</si>
  <si>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</si>
  <si>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</si>
  <si>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</si>
  <si>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</si>
  <si>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</si>
  <si>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</si>
  <si>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</si>
  <si>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</si>
  <si>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</si>
  <si>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</si>
  <si>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</si>
  <si>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</si>
  <si>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</si>
  <si>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</si>
  <si>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</si>
  <si>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</si>
  <si>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</si>
  <si>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</si>
  <si>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</si>
  <si>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</si>
  <si>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</si>
  <si>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</si>
  <si>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</si>
  <si>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</si>
  <si>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</si>
  <si>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</si>
  <si>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</si>
  <si>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</si>
  <si>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</si>
  <si>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</si>
  <si>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</si>
  <si>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</si>
  <si>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</si>
  <si>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</si>
  <si>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</si>
  <si>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</si>
  <si>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</si>
  <si>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</si>
  <si>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</si>
  <si>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</si>
  <si>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</si>
  <si>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</si>
  <si>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</si>
  <si>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</si>
  <si>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</si>
  <si>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</si>
  <si>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</si>
  <si>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</si>
  <si>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</si>
  <si>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</si>
  <si>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</si>
  <si>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</si>
  <si>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</si>
  <si>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</si>
  <si>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</si>
  <si>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</si>
  <si>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</si>
  <si>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</si>
  <si>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</si>
  <si>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</si>
  <si>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</si>
  <si>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</si>
  <si>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</si>
  <si>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</si>
  <si>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</si>
  <si>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</si>
  <si>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</si>
  <si>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</si>
  <si>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</si>
  <si>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</si>
  <si>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</si>
  <si>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</si>
  <si>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</si>
  <si>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</si>
  <si>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</si>
  <si>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</si>
  <si>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</si>
  <si>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</si>
  <si>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</si>
  <si>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</si>
  <si>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</si>
  <si>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</si>
  <si>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</si>
  <si>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</si>
  <si>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</si>
  <si>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</si>
  <si>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</si>
  <si>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</si>
  <si>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</si>
  <si>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</si>
  <si>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</si>
  <si>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</si>
  <si>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</si>
  <si>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</si>
  <si>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</si>
  <si>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</si>
  <si>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</si>
  <si>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</si>
  <si>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</si>
  <si>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</si>
  <si>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</si>
  <si>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</si>
  <si>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</si>
  <si>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</si>
  <si>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</si>
  <si>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</si>
  <si>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</si>
  <si>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</si>
  <si>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</si>
  <si>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</si>
  <si>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</si>
  <si>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</si>
  <si>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</si>
  <si>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</si>
  <si>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</si>
  <si>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</si>
  <si>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</si>
  <si>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</si>
  <si>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</si>
  <si>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</si>
  <si>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</si>
  <si>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</si>
  <si>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</si>
  <si>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</si>
  <si>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</si>
  <si>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</si>
  <si>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</si>
  <si>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</si>
  <si>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</si>
  <si>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</si>
  <si>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</si>
  <si>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</si>
  <si>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</si>
  <si>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</si>
  <si>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</si>
  <si>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</si>
  <si>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</si>
  <si>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</si>
  <si>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</si>
  <si>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</si>
  <si>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</si>
  <si>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</si>
  <si>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</si>
  <si>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</si>
  <si>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</si>
  <si>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</si>
  <si>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</si>
  <si>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</si>
  <si>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</si>
  <si>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</si>
  <si>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</si>
  <si>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</si>
  <si>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</si>
  <si>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</si>
  <si>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</si>
  <si>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</si>
  <si>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</si>
  <si>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</si>
  <si>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</si>
  <si>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</si>
  <si>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</si>
  <si>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</si>
  <si>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</si>
  <si>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</si>
  <si>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</si>
  <si>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</si>
  <si>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</si>
  <si>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</si>
  <si>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</si>
  <si>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</si>
  <si>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</si>
  <si>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</si>
  <si>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</si>
  <si>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</si>
  <si>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</si>
  <si>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</si>
  <si>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</si>
  <si>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</si>
  <si>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</si>
  <si>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</si>
  <si>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</si>
  <si>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</si>
  <si>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</si>
  <si>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</si>
  <si>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</si>
  <si>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</si>
  <si>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</si>
  <si>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</si>
  <si>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</si>
  <si>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</si>
  <si>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</si>
  <si>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</si>
  <si>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</si>
  <si>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</si>
  <si>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</si>
  <si>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</si>
  <si>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</si>
  <si>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</si>
  <si>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</si>
  <si>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</si>
  <si>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</si>
  <si>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</si>
  <si>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</si>
  <si>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</si>
  <si>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</si>
  <si>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</si>
  <si>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</si>
  <si>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</si>
  <si>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</si>
  <si>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</si>
  <si>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</si>
  <si>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</si>
  <si>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</si>
  <si>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</si>
  <si>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</si>
  <si>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</si>
  <si>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</si>
  <si>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</si>
  <si>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</si>
  <si>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</si>
  <si>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</si>
  <si>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</si>
  <si>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</si>
  <si>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</si>
  <si>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</si>
  <si>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</si>
  <si>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</si>
  <si>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</si>
  <si>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</si>
  <si>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</si>
  <si>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</si>
  <si>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</si>
  <si>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</si>
  <si>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</si>
  <si>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</si>
  <si>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</si>
  <si>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</si>
  <si>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</si>
  <si>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</si>
  <si>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</si>
  <si>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</si>
  <si>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</si>
  <si>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</si>
  <si>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</si>
  <si>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</si>
  <si>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</si>
  <si>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</si>
  <si>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</si>
  <si>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</si>
  <si>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</si>
  <si>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</si>
  <si>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</si>
  <si>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</si>
  <si>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</si>
  <si>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</si>
  <si>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</si>
  <si>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</si>
  <si>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</si>
  <si>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</si>
  <si>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</si>
  <si>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</si>
  <si>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</si>
  <si>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</si>
  <si>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</si>
  <si>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</si>
  <si>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</si>
  <si>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</si>
  <si>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</si>
  <si>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</si>
  <si>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</si>
  <si>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</si>
  <si>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</si>
  <si>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</si>
  <si>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</si>
  <si>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</si>
  <si>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</si>
  <si>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</si>
  <si>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</si>
  <si>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</si>
  <si>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</si>
  <si>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</si>
  <si>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</si>
  <si>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</si>
  <si>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</si>
  <si>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</si>
  <si>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</si>
  <si>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</si>
  <si>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</si>
  <si>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</si>
  <si>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</si>
  <si>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</si>
  <si>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</si>
  <si>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</si>
  <si>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</si>
  <si>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</si>
  <si>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</si>
  <si>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</si>
  <si>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</si>
  <si>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</si>
  <si>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</si>
  <si>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</si>
  <si>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</si>
  <si>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</si>
  <si>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</si>
  <si>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</si>
  <si>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</si>
  <si>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</si>
  <si>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</si>
  <si>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</si>
  <si>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</si>
  <si>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</si>
  <si>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</si>
  <si>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</si>
  <si>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</si>
  <si>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</si>
  <si>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</si>
  <si>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</si>
  <si>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</si>
  <si>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</si>
  <si>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</si>
  <si>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</si>
  <si>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</si>
  <si>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</si>
  <si>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</si>
  <si>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</si>
  <si>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</si>
  <si>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</si>
  <si>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</si>
  <si>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</si>
  <si>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</si>
  <si>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</si>
  <si>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</si>
  <si>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</si>
  <si>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</si>
  <si>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</si>
  <si>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</si>
  <si>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</si>
  <si>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</si>
  <si>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</si>
  <si>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</si>
  <si>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</si>
  <si>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</si>
  <si>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</si>
  <si>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</si>
  <si>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</si>
  <si>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</si>
  <si>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</si>
  <si>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</si>
  <si>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</si>
  <si>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</si>
  <si>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</si>
  <si>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</si>
  <si>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</si>
  <si>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</si>
  <si>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</si>
  <si>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</si>
  <si>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</si>
  <si>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</si>
  <si>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</si>
  <si>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</si>
  <si>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</si>
  <si>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</si>
  <si>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</si>
  <si>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</si>
  <si>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</si>
  <si>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</si>
  <si>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</si>
  <si>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</si>
  <si>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</si>
  <si>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</si>
  <si>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</si>
  <si>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</si>
  <si>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</si>
  <si>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</si>
  <si>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</si>
  <si>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</si>
  <si>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</si>
  <si>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</si>
  <si>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</si>
  <si>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</si>
  <si>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</si>
  <si>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</si>
  <si>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</si>
  <si>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</si>
  <si>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</si>
  <si>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</si>
  <si>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</si>
  <si>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</si>
  <si>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</si>
  <si>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</si>
  <si>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</si>
  <si>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</si>
  <si>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</si>
  <si>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</si>
  <si>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</si>
  <si>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</si>
  <si>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</si>
  <si>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</si>
  <si>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</si>
  <si>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</si>
  <si>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</si>
  <si>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</si>
  <si>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</si>
  <si>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</si>
  <si>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</si>
  <si>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</si>
  <si>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</si>
  <si>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</si>
  <si>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</si>
  <si>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</si>
  <si>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</si>
  <si>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</si>
  <si>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</si>
  <si>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</si>
  <si>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</si>
  <si>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</si>
  <si>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</si>
  <si>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</si>
  <si>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</si>
  <si>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</si>
  <si>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</si>
  <si>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</si>
  <si>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</si>
  <si>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</si>
  <si>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</si>
  <si>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</si>
  <si>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</si>
  <si>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</si>
  <si>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</si>
  <si>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</si>
  <si>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</si>
  <si>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</si>
  <si>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</si>
  <si>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</si>
  <si>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</si>
  <si>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</si>
  <si>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</si>
  <si>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</si>
  <si>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</si>
  <si>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</si>
  <si>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</si>
  <si>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</si>
  <si>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</si>
  <si>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</si>
  <si>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</si>
  <si>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</si>
  <si>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</si>
  <si>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</si>
  <si>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</si>
  <si>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</si>
  <si>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</si>
  <si>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</si>
  <si>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</si>
  <si>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</si>
  <si>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</si>
  <si>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</si>
  <si>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</si>
  <si>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</si>
  <si>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</si>
  <si>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</si>
  <si>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</si>
  <si>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</si>
  <si>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</si>
  <si>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</si>
  <si>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</si>
  <si>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</si>
  <si>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</si>
  <si>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</si>
  <si>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</si>
  <si>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</si>
  <si>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</si>
  <si>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</si>
  <si>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</si>
  <si>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</si>
  <si>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</si>
  <si>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</si>
  <si>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</si>
  <si>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</si>
  <si>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</si>
  <si>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</si>
  <si>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</si>
  <si>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</si>
  <si>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</si>
  <si>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</si>
  <si>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</si>
  <si>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</si>
  <si>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</si>
  <si>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</si>
  <si>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</si>
  <si>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</si>
  <si>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</si>
  <si>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</si>
  <si>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</si>
  <si>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</si>
  <si>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</si>
  <si>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</si>
  <si>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</si>
  <si>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</si>
  <si>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</si>
  <si>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</si>
  <si>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</si>
  <si>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</si>
  <si>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</si>
  <si>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</si>
  <si>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</si>
  <si>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</si>
  <si>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</si>
  <si>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</si>
  <si>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</si>
  <si>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</si>
  <si>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</si>
  <si>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</si>
  <si>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</si>
  <si>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</si>
  <si>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</si>
  <si>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</si>
  <si>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</si>
  <si>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</si>
  <si>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</si>
  <si>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</si>
  <si>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</si>
  <si>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</si>
  <si>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</si>
  <si>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</si>
  <si>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</si>
  <si>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</si>
  <si>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</si>
  <si>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</si>
  <si>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</si>
  <si>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</si>
  <si>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</si>
  <si>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</si>
  <si>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</si>
  <si>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</si>
  <si>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</si>
  <si>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</si>
  <si>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</si>
  <si>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</si>
  <si>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</si>
  <si>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</si>
  <si>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</si>
  <si>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</si>
  <si>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</si>
  <si>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</si>
  <si>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</si>
  <si>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</si>
  <si>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</si>
  <si>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</si>
  <si>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</si>
  <si>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</si>
  <si>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</si>
  <si>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</si>
  <si>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</si>
  <si>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</si>
  <si>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</si>
  <si>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</si>
  <si>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</si>
  <si>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</si>
  <si>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</si>
  <si>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</si>
  <si>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</si>
  <si>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</si>
  <si>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</si>
  <si>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</si>
  <si>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</si>
  <si>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</si>
  <si>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</si>
  <si>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</si>
  <si>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</si>
  <si>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</si>
  <si>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</si>
  <si>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</si>
  <si>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</si>
  <si>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</si>
  <si>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</si>
  <si>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</si>
  <si>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</si>
  <si>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</si>
  <si>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</si>
  <si>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</si>
  <si>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</si>
  <si>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</si>
  <si>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</si>
  <si>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</si>
  <si>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</si>
  <si>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</si>
  <si>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</si>
  <si>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</si>
  <si>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</si>
  <si>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</si>
  <si>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</si>
  <si>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</si>
  <si>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</si>
  <si>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</si>
  <si>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</si>
  <si>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</si>
  <si>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</si>
  <si>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</si>
  <si>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</si>
  <si>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</si>
  <si>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</si>
  <si>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</si>
  <si>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</si>
  <si>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</si>
  <si>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</si>
  <si>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</si>
  <si>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</si>
  <si>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</si>
  <si>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</si>
  <si>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</si>
  <si>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</si>
  <si>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</si>
  <si>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</si>
  <si>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</si>
  <si>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</si>
  <si>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</si>
  <si>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</si>
  <si>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</si>
  <si>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</si>
  <si>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</si>
  <si>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</si>
  <si>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</si>
  <si>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</si>
  <si>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</si>
  <si>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</si>
  <si>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</si>
  <si>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</si>
  <si>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</si>
  <si>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</si>
  <si>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</si>
  <si>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</si>
  <si>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</si>
  <si>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</si>
  <si>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</si>
  <si>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</si>
  <si>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</si>
  <si>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</si>
  <si>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</si>
  <si>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</si>
  <si>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</si>
  <si>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</si>
  <si>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</si>
  <si>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</si>
  <si>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</si>
  <si>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</si>
  <si>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</si>
  <si>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</si>
  <si>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</si>
  <si>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</si>
  <si>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</si>
  <si>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</si>
  <si>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</si>
  <si>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</si>
  <si>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</si>
  <si>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</si>
  <si>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</si>
  <si>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</si>
  <si>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</si>
  <si>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</si>
  <si>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</si>
  <si>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</si>
  <si>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</si>
  <si>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</si>
  <si>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</si>
  <si>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</si>
  <si>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</si>
  <si>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</si>
  <si>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</si>
  <si>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</si>
  <si>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</si>
  <si>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</si>
  <si>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</si>
  <si>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</si>
  <si>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</si>
  <si>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</si>
  <si>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</si>
  <si>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</si>
  <si>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</si>
  <si>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</si>
  <si>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</si>
  <si>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</si>
  <si>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</si>
  <si>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</si>
  <si>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</si>
  <si>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</si>
  <si>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</si>
  <si>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</si>
  <si>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</si>
  <si>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</si>
  <si>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</si>
  <si>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</si>
  <si>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</si>
  <si>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</si>
  <si>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</si>
  <si>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</si>
  <si>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</si>
  <si>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</si>
  <si>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</si>
  <si>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</si>
  <si>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</si>
  <si>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</si>
  <si>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</si>
  <si>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</si>
  <si>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</si>
  <si>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</si>
  <si>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</si>
  <si>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</si>
  <si>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</si>
  <si>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</si>
  <si>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</si>
  <si>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</si>
  <si>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</si>
  <si>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</si>
  <si>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</si>
  <si>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</si>
  <si>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</si>
  <si>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</si>
  <si>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</si>
  <si>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</si>
  <si>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</si>
  <si>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</si>
  <si>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</si>
  <si>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</si>
  <si>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</si>
  <si>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</si>
  <si>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</si>
  <si>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</si>
  <si>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</si>
  <si>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</si>
  <si>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</si>
  <si>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</si>
  <si>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</si>
  <si>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</si>
  <si>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</si>
  <si>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</si>
  <si>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</si>
  <si>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</si>
  <si>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</si>
  <si>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</si>
  <si>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</si>
  <si>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</si>
  <si>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</si>
  <si>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</si>
  <si>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</si>
  <si>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</si>
  <si>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</si>
  <si>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</si>
  <si>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</si>
  <si>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</si>
  <si>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</si>
  <si>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</si>
  <si>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</si>
  <si>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</si>
  <si>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</si>
  <si>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</si>
  <si>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</si>
  <si>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</si>
  <si>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</si>
  <si>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</si>
  <si>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</si>
  <si>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</si>
  <si>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</si>
  <si>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</si>
  <si>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</si>
  <si>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</si>
  <si>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</si>
  <si>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</si>
  <si>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</si>
  <si>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</si>
  <si>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</si>
  <si>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</si>
  <si>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</si>
  <si>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</si>
  <si>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</si>
  <si>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</si>
  <si>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</si>
  <si>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</si>
  <si>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</si>
  <si>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</si>
  <si>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</si>
  <si>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</si>
  <si>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</si>
  <si>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</si>
  <si>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</si>
  <si>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</si>
  <si>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</si>
  <si>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</si>
  <si>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</si>
  <si>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</si>
  <si>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</si>
  <si>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</si>
  <si>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</si>
  <si>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</si>
  <si>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</si>
  <si>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</si>
  <si>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</si>
  <si>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</si>
  <si>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</si>
  <si>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</si>
  <si>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</si>
  <si>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</si>
  <si>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</si>
  <si>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</si>
  <si>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</si>
  <si>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</si>
  <si>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</si>
  <si>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</si>
  <si>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</si>
  <si>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</si>
  <si>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</si>
  <si>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</si>
  <si>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</si>
  <si>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</si>
  <si>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</si>
  <si>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</si>
  <si>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</si>
  <si>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</si>
  <si>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</si>
  <si>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</si>
  <si>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</si>
  <si>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</si>
  <si>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</si>
  <si>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</si>
  <si>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</si>
  <si>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</si>
  <si>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</si>
  <si>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</si>
  <si>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</si>
  <si>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</si>
  <si>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</si>
  <si>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</si>
  <si>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</si>
  <si>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</si>
  <si>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</si>
  <si>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</si>
  <si>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</si>
  <si>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</si>
  <si>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</si>
  <si>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</si>
  <si>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</si>
  <si>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</si>
  <si>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</si>
  <si>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</si>
  <si>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</si>
  <si>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</si>
  <si>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</si>
  <si>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</si>
  <si>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</si>
  <si>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</si>
  <si>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</si>
  <si>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</si>
  <si>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</si>
  <si>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</si>
  <si>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</si>
  <si>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</si>
  <si>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</si>
  <si>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</si>
  <si>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</si>
  <si>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</si>
  <si>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</si>
  <si>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</si>
  <si>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</si>
  <si>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</si>
  <si>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</si>
  <si>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</si>
  <si>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</si>
  <si>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</si>
  <si>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</si>
  <si>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</si>
  <si>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</si>
  <si>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</si>
  <si>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</si>
  <si>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</si>
  <si>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</si>
  <si>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</si>
  <si>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</si>
  <si>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</si>
  <si>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</si>
  <si>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</si>
  <si>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</si>
  <si>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</si>
  <si>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</si>
  <si>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</si>
  <si>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</si>
  <si>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</si>
  <si>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</si>
  <si>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</si>
  <si>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</si>
  <si>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</si>
  <si>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</si>
  <si>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</si>
  <si>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</si>
  <si>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</si>
  <si>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</si>
  <si>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</si>
  <si>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</si>
  <si>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</si>
  <si>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</si>
  <si>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</si>
  <si>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</si>
  <si>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</si>
  <si>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</si>
  <si>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</si>
  <si>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</si>
  <si>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</si>
  <si>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</si>
  <si>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</si>
  <si>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</si>
  <si>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</si>
  <si>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</si>
  <si>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</si>
  <si>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</si>
  <si>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</si>
  <si>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</si>
  <si>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</si>
  <si>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</si>
  <si>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</si>
  <si>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</si>
  <si>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</si>
  <si>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</si>
  <si>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</si>
  <si>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</si>
  <si>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</si>
  <si>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</si>
  <si>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</si>
  <si>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</si>
  <si>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</si>
  <si>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</si>
  <si>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</si>
  <si>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</si>
  <si>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</si>
  <si>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</si>
  <si>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</si>
  <si>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</si>
  <si>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</si>
  <si>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</si>
  <si>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</si>
  <si>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</si>
  <si>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</si>
  <si>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</si>
  <si>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</si>
  <si>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</si>
  <si>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</si>
  <si>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</si>
  <si>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</si>
  <si>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</si>
  <si>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</si>
  <si>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</si>
  <si>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</si>
  <si>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</si>
  <si>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</si>
  <si>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</si>
  <si>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</si>
  <si>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</si>
  <si>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</si>
  <si>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</si>
  <si>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</si>
  <si>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</si>
  <si>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</si>
  <si>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</si>
  <si>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</si>
  <si>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</si>
  <si>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</si>
  <si>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</si>
  <si>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</si>
  <si>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</si>
  <si>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</si>
  <si>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</si>
  <si>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</si>
  <si>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</si>
  <si>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</si>
  <si>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</si>
  <si>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</si>
  <si>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</si>
  <si>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</si>
  <si>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</si>
  <si>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</si>
  <si>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</si>
  <si>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</si>
  <si>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</si>
  <si>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</si>
  <si>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</si>
  <si>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</si>
  <si>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</si>
  <si>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</si>
  <si>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</si>
  <si>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</si>
  <si>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</si>
  <si>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</si>
  <si>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</si>
  <si>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</si>
  <si>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</si>
  <si>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</si>
  <si>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</si>
  <si>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</si>
  <si>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</si>
  <si>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</si>
  <si>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</si>
  <si>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</si>
  <si>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</si>
  <si>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</si>
  <si>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</si>
  <si>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</si>
  <si>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</si>
  <si>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</si>
  <si>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</si>
  <si>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</si>
  <si>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</si>
  <si>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</si>
  <si>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</si>
  <si>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</si>
  <si>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</si>
  <si>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</si>
  <si>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</si>
  <si>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</si>
  <si>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</si>
  <si>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</si>
  <si>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</si>
  <si>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</si>
  <si>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</si>
  <si>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</si>
  <si>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</si>
  <si>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</si>
  <si>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</si>
  <si>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</si>
  <si>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</si>
  <si>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</si>
  <si>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</si>
  <si>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</si>
  <si>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</si>
  <si>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</si>
  <si>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</si>
  <si>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</si>
  <si>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</si>
  <si>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</si>
  <si>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</si>
  <si>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</si>
  <si>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</si>
  <si>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</si>
  <si>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</si>
  <si>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</si>
  <si>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</si>
  <si>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</si>
  <si>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</si>
  <si>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</si>
  <si>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</si>
  <si>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</si>
  <si>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</si>
  <si>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</si>
  <si>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</si>
  <si>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</si>
  <si>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</si>
  <si>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</si>
  <si>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</si>
  <si>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</si>
  <si>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</si>
  <si>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</si>
  <si>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</si>
  <si>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</si>
  <si>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</si>
  <si>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</si>
  <si>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</si>
  <si>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</si>
  <si>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</si>
  <si>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</si>
  <si>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</si>
  <si>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</si>
  <si>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</si>
  <si>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</si>
  <si>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</si>
  <si>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</si>
  <si>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</si>
  <si>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</si>
  <si>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</si>
  <si>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</si>
  <si>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</si>
  <si>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</si>
  <si>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</si>
  <si>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</si>
  <si>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</si>
  <si>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</si>
  <si>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</si>
  <si>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</si>
  <si>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</si>
  <si>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</si>
  <si>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</si>
  <si>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</si>
  <si>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</si>
  <si>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</si>
  <si>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</si>
  <si>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</si>
  <si>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</si>
  <si>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</si>
  <si>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</si>
  <si>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</si>
  <si>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</si>
  <si>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</si>
  <si>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</si>
  <si>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</si>
  <si>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</si>
  <si>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</si>
  <si>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</si>
  <si>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</si>
  <si>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</si>
  <si>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</si>
  <si>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</si>
  <si>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</si>
  <si>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</si>
  <si>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</si>
  <si>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</si>
  <si>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</si>
  <si>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</si>
  <si>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</si>
  <si>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</si>
  <si>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</si>
  <si>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</si>
  <si>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</si>
  <si>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</si>
  <si>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</si>
  <si>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</si>
  <si>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</si>
  <si>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</si>
  <si>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</si>
  <si>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</si>
  <si>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</si>
  <si>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</si>
  <si>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</si>
  <si>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</si>
  <si>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</si>
  <si>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</si>
  <si>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</si>
  <si>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</si>
  <si>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</si>
  <si>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</si>
  <si>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</si>
  <si>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</si>
  <si>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</si>
  <si>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</si>
  <si>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</si>
  <si>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</si>
  <si>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</si>
  <si>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</si>
  <si>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</si>
  <si>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</si>
  <si>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</si>
  <si>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</si>
  <si>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</si>
  <si>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</si>
  <si>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</si>
  <si>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</si>
  <si>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</si>
  <si>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</si>
  <si>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</si>
  <si>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</si>
  <si>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</si>
  <si>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</si>
  <si>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</si>
  <si>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</si>
  <si>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</si>
  <si>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</si>
  <si>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</si>
  <si>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</si>
  <si>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</si>
  <si>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</si>
  <si>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</si>
  <si>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</si>
  <si>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</si>
  <si>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</si>
  <si>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</si>
  <si>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</si>
  <si>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</si>
  <si>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</si>
  <si>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</si>
  <si>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</si>
  <si>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</si>
  <si>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</si>
  <si>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</si>
  <si>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</si>
  <si>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</si>
  <si>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</si>
  <si>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</si>
  <si>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</si>
  <si>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</si>
  <si>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</si>
  <si>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</si>
  <si>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</si>
  <si>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</si>
  <si>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</si>
  <si>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</si>
  <si>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</si>
  <si>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</si>
  <si>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</si>
  <si>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</si>
  <si>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</si>
  <si>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</si>
  <si>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</si>
  <si>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</si>
  <si>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</si>
  <si>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</si>
  <si>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</si>
  <si>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</si>
  <si>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</si>
  <si>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</si>
  <si>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</si>
  <si>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</si>
  <si>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</si>
  <si>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</si>
  <si>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</si>
  <si>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</si>
  <si>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</si>
  <si>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</si>
  <si>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</si>
  <si>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</si>
  <si>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</si>
  <si>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</si>
  <si>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</si>
  <si>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</si>
  <si>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</si>
  <si>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</si>
  <si>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</si>
  <si>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</si>
  <si>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</si>
  <si>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</si>
  <si>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</si>
  <si>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</si>
  <si>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</si>
  <si>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</si>
  <si>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</si>
  <si>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</si>
  <si>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</si>
  <si>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</si>
  <si>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</si>
  <si>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</si>
  <si>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</si>
  <si>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</si>
  <si>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</si>
  <si>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</si>
  <si>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</si>
  <si>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</si>
  <si>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</si>
  <si>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</si>
  <si>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</si>
  <si>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</si>
  <si>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</si>
  <si>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</si>
  <si>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</si>
  <si>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</si>
  <si>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</si>
  <si>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</si>
  <si>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</si>
  <si>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</si>
  <si>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</si>
  <si>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</si>
  <si>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</si>
  <si>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</si>
  <si>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</si>
  <si>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</si>
  <si>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</si>
  <si>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</si>
  <si>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</si>
  <si>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</si>
  <si>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</si>
  <si>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</si>
  <si>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</si>
  <si>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</si>
  <si>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</si>
  <si>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</si>
  <si>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</si>
  <si>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</si>
  <si>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</si>
  <si>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</si>
  <si>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</si>
  <si>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</si>
  <si>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</si>
  <si>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</si>
  <si>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</si>
  <si>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</si>
  <si>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</si>
  <si>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</si>
  <si>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</si>
  <si>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</si>
  <si>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</si>
  <si>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</si>
  <si>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</si>
  <si>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</si>
  <si>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</si>
  <si>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</si>
  <si>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</si>
  <si>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</si>
  <si>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</si>
  <si>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</si>
  <si>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</si>
  <si>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</si>
  <si>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</si>
  <si>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</si>
  <si>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</si>
  <si>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</si>
  <si>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</si>
  <si>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</si>
  <si>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</si>
  <si>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</si>
  <si>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</si>
  <si>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</si>
  <si>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</si>
  <si>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</si>
  <si>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</si>
  <si>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</si>
  <si>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</si>
  <si>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</si>
  <si>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</si>
  <si>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</si>
  <si>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</si>
  <si>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</si>
  <si>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</si>
  <si>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</si>
  <si>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</si>
  <si>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</si>
  <si>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</si>
  <si>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</si>
  <si>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</si>
  <si>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</si>
  <si>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</si>
  <si>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</si>
  <si>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</si>
  <si>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</si>
  <si>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</si>
  <si>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</si>
  <si>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</si>
  <si>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</si>
  <si>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</si>
  <si>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</si>
  <si>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</si>
  <si>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</si>
  <si>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</si>
  <si>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</si>
  <si>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</si>
  <si>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</si>
  <si>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</si>
  <si>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</si>
  <si>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</si>
  <si>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</si>
  <si>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</si>
  <si>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</si>
  <si>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</si>
  <si>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</si>
  <si>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</si>
  <si>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</si>
  <si>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</si>
  <si>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</si>
  <si>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</si>
  <si>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</si>
  <si>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</si>
  <si>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</si>
  <si>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</si>
  <si>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</si>
  <si>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</si>
  <si>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</si>
  <si>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</si>
  <si>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</si>
  <si>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</si>
  <si>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</si>
  <si>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</si>
  <si>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</si>
  <si>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</si>
  <si>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</si>
  <si>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</si>
  <si>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</si>
  <si>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</si>
  <si>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</si>
  <si>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</si>
  <si>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</si>
  <si>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</si>
  <si>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</si>
  <si>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</si>
  <si>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</si>
  <si>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</si>
  <si>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</si>
  <si>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</si>
  <si>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</si>
  <si>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</si>
  <si>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</si>
  <si>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</si>
  <si>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</si>
  <si>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</si>
  <si>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</si>
  <si>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</si>
  <si>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</si>
  <si>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</si>
  <si>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</si>
  <si>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</si>
  <si>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</si>
  <si>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</si>
  <si>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</si>
  <si>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</si>
  <si>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</si>
  <si>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</si>
  <si>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</si>
  <si>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</si>
  <si>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</si>
  <si>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</si>
  <si>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</si>
  <si>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</si>
  <si>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</si>
  <si>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</si>
  <si>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</si>
  <si>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</si>
  <si>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</si>
  <si>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</si>
  <si>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</si>
  <si>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</si>
  <si>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</si>
  <si>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</si>
  <si>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</si>
  <si>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</si>
  <si>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</si>
  <si>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</si>
  <si>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</si>
  <si>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</si>
  <si>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</si>
  <si>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</si>
  <si>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</si>
  <si>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</si>
  <si>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</si>
  <si>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</si>
  <si>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</si>
  <si>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</si>
  <si>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</si>
  <si>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</si>
  <si>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</si>
  <si>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</si>
  <si>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</si>
  <si>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</si>
  <si>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</si>
  <si>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</si>
  <si>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</si>
  <si>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</si>
  <si>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</si>
  <si>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</si>
  <si>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</si>
  <si>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</si>
  <si>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</si>
  <si>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</si>
  <si>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</si>
  <si>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</si>
  <si>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</si>
  <si>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</si>
  <si>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</si>
  <si>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</si>
  <si>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</si>
  <si>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</si>
  <si>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</si>
  <si>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</si>
  <si>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</si>
  <si>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</si>
  <si>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</si>
  <si>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</si>
  <si>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</si>
  <si>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</si>
  <si>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</si>
  <si>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</si>
  <si>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</si>
  <si>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</si>
  <si>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</si>
  <si>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</si>
  <si>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</si>
  <si>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</si>
  <si>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</si>
  <si>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</si>
  <si>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</si>
  <si>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</si>
  <si>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</si>
  <si>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</si>
  <si>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</si>
  <si>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</si>
  <si>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</si>
  <si>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</si>
  <si>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</si>
  <si>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</si>
  <si>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</si>
  <si>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</si>
  <si>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</si>
  <si>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</si>
  <si>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</si>
  <si>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</si>
  <si>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</si>
  <si>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</si>
  <si>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</si>
  <si>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</si>
  <si>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</si>
  <si>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</si>
  <si>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</si>
  <si>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</si>
  <si>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</si>
  <si>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</si>
  <si>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</si>
  <si>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</si>
  <si>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</si>
  <si>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</si>
  <si>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</si>
  <si>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</si>
  <si>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</si>
  <si>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</si>
  <si>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</si>
  <si>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</si>
  <si>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</si>
  <si>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</si>
  <si>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</si>
  <si>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</si>
  <si>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</si>
  <si>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</si>
  <si>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</si>
  <si>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</si>
  <si>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</si>
  <si>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</si>
  <si>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</si>
  <si>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</si>
  <si>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</si>
  <si>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</si>
  <si>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</si>
  <si>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</si>
  <si>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</si>
  <si>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</si>
  <si>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</si>
  <si>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</si>
  <si>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</si>
  <si>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</si>
  <si>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</si>
  <si>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</si>
  <si>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</si>
  <si>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</si>
  <si>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</si>
  <si>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</si>
  <si>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</si>
  <si>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</si>
  <si>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</si>
  <si>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</si>
  <si>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</si>
  <si>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</si>
  <si>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</si>
  <si>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</si>
  <si>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</si>
  <si>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</si>
  <si>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</si>
  <si>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</si>
  <si>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</si>
  <si>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</si>
  <si>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</si>
  <si>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</si>
  <si>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</si>
  <si>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</si>
  <si>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</si>
  <si>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</si>
  <si>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</si>
  <si>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</si>
  <si>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</si>
  <si>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</si>
  <si>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</si>
  <si>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</si>
  <si>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</si>
  <si>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</si>
  <si>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</si>
  <si>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</si>
  <si>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</si>
  <si>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</si>
  <si>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</si>
  <si>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</si>
  <si>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</si>
  <si>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</si>
  <si>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</si>
  <si>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</si>
  <si>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</si>
  <si>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</si>
  <si>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</si>
  <si>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</si>
  <si>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</si>
  <si>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</si>
  <si>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</si>
  <si>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</si>
  <si>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</si>
  <si>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</si>
  <si>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</si>
  <si>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</si>
  <si>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</si>
  <si>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</si>
  <si>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</si>
  <si>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</si>
  <si>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</si>
  <si>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</si>
  <si>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</si>
  <si>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</si>
  <si>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</si>
  <si>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</si>
  <si>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</si>
  <si>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</si>
  <si>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</si>
  <si>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</si>
  <si>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</si>
  <si>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</si>
  <si>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</si>
  <si>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</si>
  <si>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</si>
  <si>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</si>
  <si>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</si>
  <si>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</si>
  <si>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</si>
  <si>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</si>
  <si>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</si>
  <si>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</si>
  <si>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</si>
  <si>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</si>
  <si>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</si>
  <si>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</si>
  <si>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</si>
  <si>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</si>
  <si>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</si>
  <si>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</si>
  <si>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</si>
  <si>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</si>
  <si>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</si>
  <si>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</si>
  <si>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</si>
  <si>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</si>
  <si>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</si>
  <si>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</si>
  <si>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</si>
  <si>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</si>
  <si>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</si>
  <si>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</si>
  <si>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</si>
  <si>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</si>
  <si>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</si>
  <si>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</si>
  <si>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</si>
  <si>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</si>
  <si>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</si>
  <si>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</si>
  <si>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</si>
  <si>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</si>
  <si>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</si>
  <si>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</si>
  <si>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</si>
  <si>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</si>
  <si>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</si>
  <si>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</si>
  <si>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</si>
  <si>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</si>
  <si>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</si>
  <si>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</si>
  <si>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</si>
  <si>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</si>
  <si>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</si>
  <si>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</si>
  <si>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</si>
  <si>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</si>
  <si>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</si>
  <si>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</si>
  <si>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</si>
  <si>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</si>
  <si>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</si>
  <si>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</si>
  <si>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</si>
  <si>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</si>
  <si>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</si>
  <si>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</si>
  <si>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</si>
  <si>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</si>
  <si>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</si>
  <si>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</si>
  <si>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</si>
  <si>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</si>
  <si>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</si>
  <si>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</si>
  <si>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</si>
  <si>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</si>
  <si>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</si>
  <si>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</si>
  <si>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</si>
  <si>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</si>
  <si>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</si>
  <si>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</si>
  <si>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</si>
  <si>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</si>
  <si>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</si>
  <si>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</si>
  <si>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</si>
  <si>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</si>
  <si>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</si>
  <si>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</si>
  <si>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</si>
  <si>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</si>
  <si>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</si>
  <si>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</si>
  <si>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</si>
  <si>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</si>
  <si>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</si>
  <si>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</si>
  <si>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</si>
  <si>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</si>
  <si>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</si>
  <si>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</si>
  <si>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</si>
  <si>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</si>
  <si>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</si>
  <si>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</si>
  <si>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</si>
  <si>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</si>
  <si>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</si>
  <si>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</si>
  <si>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</si>
  <si>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</si>
  <si>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</si>
  <si>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</si>
  <si>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</si>
  <si>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</si>
  <si>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</si>
  <si>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</si>
  <si>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</si>
  <si>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</si>
  <si>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</si>
  <si>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</si>
  <si>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</si>
  <si>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</si>
  <si>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</si>
  <si>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</si>
  <si>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</si>
  <si>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</si>
  <si>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</si>
  <si>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</si>
  <si>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</si>
  <si>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</si>
  <si>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</si>
  <si>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</si>
  <si>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</si>
  <si>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</si>
  <si>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</si>
  <si>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</si>
  <si>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</si>
  <si>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</si>
  <si>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</si>
  <si>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</si>
  <si>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</si>
  <si>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</si>
  <si>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</si>
  <si>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</si>
  <si>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</si>
  <si>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</si>
  <si>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</si>
  <si>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</si>
  <si>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</si>
  <si>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</si>
  <si>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</si>
  <si>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</si>
  <si>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</si>
  <si>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</si>
  <si>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</si>
  <si>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</si>
  <si>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</si>
  <si>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</si>
  <si>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</si>
  <si>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</si>
  <si>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</si>
  <si>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</si>
  <si>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</si>
  <si>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</si>
  <si>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</si>
  <si>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</si>
  <si>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</si>
  <si>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</si>
  <si>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</si>
  <si>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</si>
  <si>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</si>
  <si>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</si>
  <si>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</si>
  <si>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</si>
  <si>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</si>
  <si>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</si>
  <si>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</si>
  <si>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</si>
  <si>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</si>
  <si>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</si>
  <si>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</si>
  <si>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</si>
  <si>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</si>
  <si>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</si>
  <si>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</si>
  <si>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</si>
  <si>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</si>
  <si>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</si>
  <si>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</si>
  <si>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</si>
  <si>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</si>
  <si>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</si>
  <si>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</si>
  <si>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</si>
  <si>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</si>
  <si>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</si>
  <si>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</si>
  <si>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</si>
  <si>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</si>
  <si>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</si>
  <si>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</si>
  <si>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</si>
  <si>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</si>
  <si>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</si>
  <si>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</si>
  <si>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</si>
  <si>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</si>
  <si>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</si>
  <si>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</si>
  <si>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</si>
  <si>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</si>
  <si>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</si>
  <si>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</si>
  <si>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</si>
  <si>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</si>
  <si>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</si>
  <si>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</si>
  <si>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</si>
  <si>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</si>
  <si>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</si>
  <si>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</si>
  <si>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</si>
  <si>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</si>
  <si>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</si>
  <si>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</si>
  <si>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</si>
  <si>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</si>
  <si>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</si>
  <si>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</si>
  <si>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</si>
  <si>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</si>
  <si>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</si>
  <si>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</si>
  <si>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</si>
  <si>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</si>
  <si>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</si>
  <si>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</si>
  <si>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</si>
  <si>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</si>
  <si>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</si>
  <si>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</si>
  <si>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</si>
  <si>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</si>
  <si>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</si>
  <si>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</si>
  <si>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</si>
  <si>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</si>
  <si>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</si>
  <si>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</si>
  <si>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</si>
  <si>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</si>
  <si>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</si>
  <si>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</si>
  <si>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</si>
  <si>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</si>
  <si>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</si>
  <si>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</si>
  <si>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</si>
  <si>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</si>
  <si>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</si>
  <si>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</si>
  <si>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</si>
  <si>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</si>
  <si>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</si>
  <si>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</si>
  <si>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</si>
  <si>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</si>
  <si>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</si>
  <si>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</si>
  <si>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</si>
  <si>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</si>
  <si>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</si>
  <si>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</si>
  <si>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</si>
  <si>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</si>
  <si>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</si>
  <si>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</si>
  <si>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</si>
  <si>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</si>
  <si>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</si>
  <si>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</si>
  <si>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</si>
  <si>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</si>
  <si>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</si>
  <si>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</si>
  <si>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</si>
  <si>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</si>
  <si>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</si>
  <si>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</si>
  <si>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</si>
  <si>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</si>
  <si>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</si>
  <si>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</si>
  <si>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</si>
  <si>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</si>
  <si>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</si>
  <si>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</si>
  <si>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</si>
  <si>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</si>
  <si>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</si>
  <si>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</si>
  <si>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</si>
  <si>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</si>
  <si>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</si>
  <si>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</si>
  <si>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</si>
  <si>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</si>
  <si>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</si>
  <si>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</si>
  <si>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</si>
  <si>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</si>
  <si>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</si>
  <si>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</si>
  <si>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</si>
  <si>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</si>
  <si>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</si>
  <si>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</si>
  <si>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</si>
  <si>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</si>
  <si>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</si>
  <si>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</si>
  <si>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</si>
  <si>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</si>
  <si>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</si>
  <si>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</si>
  <si>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</si>
  <si>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</si>
  <si>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</si>
  <si>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</si>
  <si>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</si>
  <si>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</si>
  <si>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</si>
  <si>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</si>
  <si>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</si>
  <si>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</si>
  <si>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</si>
  <si>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</si>
  <si>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</si>
  <si>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</si>
  <si>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</si>
  <si>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</si>
  <si>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</si>
  <si>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</si>
  <si>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</si>
  <si>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</si>
  <si>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</si>
  <si>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</si>
  <si>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</si>
  <si>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</si>
  <si>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</si>
  <si>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</si>
  <si>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</si>
  <si>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</si>
  <si>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</si>
  <si>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</si>
  <si>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</si>
  <si>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</si>
  <si>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</si>
  <si>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</si>
  <si>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</si>
  <si>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</si>
  <si>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</si>
  <si>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</si>
  <si>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</si>
  <si>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</si>
  <si>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</si>
  <si>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</si>
  <si>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</si>
  <si>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</si>
  <si>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</si>
  <si>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</si>
  <si>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</si>
  <si>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</si>
  <si>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</si>
  <si>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</si>
  <si>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</si>
  <si>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</si>
  <si>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</si>
  <si>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</si>
  <si>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</si>
  <si>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</si>
  <si>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</si>
  <si>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</si>
  <si>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</si>
  <si>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</si>
  <si>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</si>
  <si>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</si>
  <si>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</si>
  <si>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</si>
  <si>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</si>
  <si>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</si>
  <si>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</si>
  <si>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</si>
  <si>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</si>
  <si>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</si>
  <si>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</si>
  <si>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</si>
  <si>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</si>
  <si>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</si>
  <si>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</si>
  <si>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</si>
  <si>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</si>
  <si>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</si>
  <si>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</si>
  <si>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</si>
  <si>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</si>
  <si>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</si>
  <si>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</si>
  <si>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</si>
  <si>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</si>
  <si>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</si>
  <si>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</si>
  <si>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</si>
  <si>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</si>
  <si>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</si>
  <si>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</si>
  <si>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</si>
  <si>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</si>
  <si>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</si>
  <si>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</si>
  <si>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</si>
  <si>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</si>
  <si>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</si>
  <si>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</si>
  <si>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</si>
  <si>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</si>
  <si>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</si>
  <si>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</si>
  <si>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</si>
  <si>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</si>
  <si>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</si>
  <si>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</si>
  <si>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</si>
  <si>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</si>
  <si>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</si>
  <si>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</si>
  <si>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</si>
  <si>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</si>
  <si>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</si>
  <si>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</si>
  <si>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</si>
  <si>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</si>
  <si>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</si>
  <si>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</si>
  <si>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</si>
  <si>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</si>
  <si>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</si>
  <si>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</si>
  <si>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</si>
  <si>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</si>
  <si>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</si>
  <si>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</si>
  <si>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</si>
  <si>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</si>
  <si>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</si>
  <si>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</si>
  <si>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</si>
  <si>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</si>
  <si>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</si>
  <si>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</si>
  <si>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</si>
  <si>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</si>
  <si>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</si>
  <si>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</si>
  <si>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</si>
  <si>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</si>
  <si>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</si>
  <si>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</si>
  <si>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</si>
  <si>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</si>
  <si>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</si>
  <si>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</si>
  <si>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</si>
  <si>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</si>
  <si>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</si>
  <si>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</si>
  <si>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</si>
  <si>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</si>
  <si>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</si>
  <si>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</si>
  <si>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</si>
  <si>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</si>
  <si>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</si>
  <si>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</si>
  <si>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</si>
  <si>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</si>
  <si>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</si>
  <si>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</si>
  <si>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</si>
  <si>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</si>
  <si>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</si>
  <si>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</si>
  <si>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</si>
  <si>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</si>
  <si>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</si>
  <si>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</si>
  <si>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</si>
  <si>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</si>
  <si>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</si>
  <si>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</si>
  <si>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</si>
  <si>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</si>
  <si>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</si>
  <si>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</si>
  <si>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</si>
  <si>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</si>
  <si>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</si>
  <si>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</si>
  <si>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</si>
  <si>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</si>
  <si>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</si>
  <si>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</si>
  <si>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</si>
  <si>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</si>
  <si>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</si>
  <si>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</si>
  <si>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</si>
  <si>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</si>
  <si>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</si>
  <si>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</si>
  <si>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</si>
  <si>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</si>
  <si>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</si>
  <si>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</si>
  <si>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</si>
  <si>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</si>
  <si>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</si>
  <si>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</si>
  <si>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</si>
  <si>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</si>
  <si>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</si>
  <si>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</si>
  <si>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</si>
  <si>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</si>
  <si>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</si>
  <si>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</si>
  <si>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</si>
  <si>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</si>
  <si>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</si>
  <si>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</si>
  <si>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</si>
  <si>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</si>
  <si>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</si>
  <si>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</si>
  <si>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</si>
  <si>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</si>
  <si>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</si>
  <si>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</si>
  <si>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</si>
  <si>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</si>
  <si>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</si>
  <si>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</si>
  <si>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</si>
  <si>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</si>
  <si>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</si>
  <si>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</si>
  <si>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</si>
  <si>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</si>
  <si>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</si>
  <si>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</si>
  <si>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</si>
  <si>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</si>
  <si>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</si>
  <si>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</si>
  <si>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</si>
  <si>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</si>
  <si>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</si>
  <si>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</si>
  <si>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</si>
  <si>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</si>
  <si>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</si>
  <si>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</si>
  <si>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</si>
  <si>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</si>
  <si>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</si>
  <si>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</si>
  <si>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</si>
  <si>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</si>
  <si>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</si>
  <si>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</si>
  <si>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</si>
  <si>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</si>
  <si>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</si>
  <si>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</si>
  <si>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</si>
  <si>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</si>
  <si>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</si>
  <si>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</si>
  <si>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</si>
  <si>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</si>
  <si>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</si>
  <si>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</si>
  <si>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</si>
  <si>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</si>
  <si>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</si>
  <si>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</si>
  <si>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</si>
  <si>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</si>
  <si>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</si>
  <si>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</si>
  <si>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</si>
  <si>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</si>
  <si>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</si>
  <si>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</si>
  <si>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</si>
  <si>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</si>
  <si>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</si>
  <si>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</si>
  <si>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</si>
  <si>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</si>
  <si>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</si>
  <si>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</si>
  <si>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</si>
  <si>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</si>
  <si>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</si>
  <si>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</si>
  <si>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</si>
  <si>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</si>
  <si>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</si>
  <si>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</si>
  <si>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</si>
  <si>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</si>
  <si>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</si>
  <si>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</si>
  <si>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</si>
  <si>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</si>
  <si>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</si>
  <si>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</si>
  <si>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</si>
  <si>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</si>
  <si>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</si>
  <si>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</si>
  <si>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</si>
  <si>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</si>
  <si>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</si>
  <si>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</si>
  <si>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</si>
  <si>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</si>
  <si>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</si>
  <si>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</si>
  <si>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</si>
  <si>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</si>
  <si>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</si>
  <si>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</si>
  <si>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</si>
  <si>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</si>
  <si>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</si>
  <si>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</si>
  <si>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</si>
  <si>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</si>
  <si>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</si>
  <si>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</si>
  <si>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</si>
  <si>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</si>
  <si>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</si>
  <si>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</si>
  <si>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</si>
  <si>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</si>
  <si>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</si>
  <si>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</si>
  <si>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</si>
  <si>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</si>
  <si>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</si>
  <si>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</si>
  <si>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</si>
  <si>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</si>
  <si>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</si>
  <si>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</si>
  <si>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</si>
  <si>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</si>
  <si>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</si>
  <si>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</si>
  <si>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</si>
  <si>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</si>
  <si>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</si>
  <si>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</si>
  <si>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</si>
  <si>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</si>
  <si>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</si>
  <si>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</si>
  <si>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</si>
  <si>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</si>
  <si>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</si>
  <si>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</si>
  <si>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</si>
  <si>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</si>
  <si>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</si>
  <si>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</si>
  <si>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</si>
  <si>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</si>
  <si>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</si>
  <si>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</si>
  <si>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</si>
  <si>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</si>
  <si>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</si>
  <si>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</si>
  <si>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</si>
  <si>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</si>
  <si>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</si>
  <si>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</si>
  <si>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</si>
  <si>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</si>
  <si>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</si>
  <si>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</si>
  <si>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</si>
  <si>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</si>
  <si>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</si>
  <si>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</si>
  <si>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</si>
  <si>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</si>
  <si>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</si>
  <si>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</si>
  <si>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</si>
  <si>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</si>
  <si>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</si>
  <si>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</si>
  <si>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</si>
  <si>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</si>
  <si>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</si>
  <si>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</si>
  <si>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</si>
  <si>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</si>
  <si>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</si>
  <si>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</si>
  <si>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</si>
  <si>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</si>
  <si>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</si>
  <si>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</si>
  <si>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</si>
  <si>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</si>
  <si>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</si>
  <si>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</si>
  <si>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</si>
  <si>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</si>
  <si>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</si>
  <si>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</si>
  <si>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</si>
  <si>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</si>
  <si>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</si>
  <si>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</si>
  <si>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</si>
  <si>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</si>
  <si>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</si>
  <si>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</si>
  <si>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</si>
  <si>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</si>
  <si>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</si>
  <si>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</si>
  <si>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</si>
  <si>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</si>
  <si>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</si>
  <si>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</si>
  <si>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</si>
  <si>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</si>
  <si>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</si>
  <si>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</si>
  <si>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</si>
  <si>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</si>
  <si>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</si>
  <si>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</si>
  <si>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</si>
  <si>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</si>
  <si>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</si>
  <si>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</si>
  <si>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</si>
  <si>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</si>
  <si>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</si>
  <si>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</si>
  <si>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</si>
  <si>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</si>
  <si>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</si>
  <si>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</si>
  <si>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</si>
  <si>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</si>
  <si>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</si>
  <si>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</si>
  <si>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</si>
  <si>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</si>
  <si>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</si>
  <si>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</si>
  <si>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</si>
  <si>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</si>
  <si>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</si>
  <si>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</si>
  <si>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</si>
  <si>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</si>
  <si>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</si>
  <si>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</si>
  <si>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</si>
  <si>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</si>
  <si>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</si>
  <si>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</si>
  <si>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</si>
  <si>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</si>
  <si>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</si>
  <si>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</si>
  <si>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</si>
  <si>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</si>
  <si>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</si>
  <si>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</si>
  <si>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</si>
  <si>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</si>
  <si>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</si>
  <si>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</si>
  <si>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</si>
  <si>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</si>
  <si>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</si>
  <si>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</si>
  <si>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</si>
  <si>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</si>
  <si>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</si>
  <si>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</si>
  <si>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</si>
  <si>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</si>
  <si>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</si>
  <si>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</si>
  <si>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</si>
  <si>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</si>
  <si>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</si>
  <si>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</si>
  <si>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</si>
  <si>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</si>
  <si>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</si>
  <si>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</si>
  <si>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</si>
  <si>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</si>
  <si>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</si>
  <si>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</si>
  <si>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</si>
  <si>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</si>
  <si>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</si>
  <si>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</si>
  <si>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</si>
  <si>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</si>
  <si>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</si>
  <si>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</si>
  <si>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</si>
  <si>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</si>
  <si>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</si>
  <si>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</si>
  <si>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</si>
  <si>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</si>
  <si>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</si>
  <si>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</si>
  <si>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</si>
  <si>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</si>
  <si>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</si>
  <si>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</si>
  <si>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</si>
  <si>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</si>
  <si>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</si>
  <si>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</si>
  <si>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</si>
  <si>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</si>
  <si>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</si>
  <si>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</si>
  <si>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</si>
  <si>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</si>
  <si>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</si>
  <si>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</si>
  <si>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</si>
  <si>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</si>
  <si>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</si>
  <si>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</si>
  <si>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</si>
  <si>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</si>
  <si>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</si>
  <si>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</si>
  <si>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</si>
  <si>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</si>
  <si>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</si>
  <si>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</si>
  <si>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</si>
  <si>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</si>
  <si>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</si>
  <si>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</si>
  <si>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</si>
  <si>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</si>
  <si>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</si>
  <si>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</si>
  <si>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</si>
  <si>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</si>
  <si>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</si>
  <si>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</si>
  <si>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</si>
  <si>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</si>
  <si>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</si>
  <si>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</si>
  <si>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</si>
  <si>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</si>
  <si>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</si>
  <si>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</si>
  <si>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</si>
  <si>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</si>
  <si>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</si>
  <si>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</si>
  <si>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</si>
  <si>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</si>
  <si>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</si>
  <si>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</si>
  <si>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</si>
  <si>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</si>
  <si>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</si>
  <si>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</si>
  <si>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</si>
  <si>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</si>
  <si>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</si>
  <si>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</si>
  <si>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</si>
  <si>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</si>
  <si>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</si>
  <si>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</si>
  <si>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</si>
  <si>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</si>
  <si>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</si>
  <si>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</si>
  <si>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</si>
  <si>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</si>
  <si>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</si>
  <si>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</si>
  <si>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</si>
  <si>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</si>
  <si>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</si>
  <si>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</si>
  <si>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</si>
  <si>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</si>
  <si>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</si>
  <si>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</si>
  <si>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</si>
  <si>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</si>
  <si>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</si>
  <si>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</si>
  <si>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</si>
  <si>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</si>
  <si>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</si>
  <si>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</si>
  <si>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</si>
  <si>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</si>
  <si>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</si>
  <si>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</si>
  <si>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</si>
  <si>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</si>
  <si>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</si>
  <si>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</si>
  <si>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</si>
  <si>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</si>
  <si>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</si>
  <si>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</si>
  <si>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</si>
  <si>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</si>
  <si>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</si>
  <si>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</si>
  <si>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</si>
  <si>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</si>
  <si>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</si>
  <si>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</si>
  <si>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</si>
  <si>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</si>
  <si>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</si>
  <si>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</si>
  <si>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</si>
  <si>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</si>
  <si>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</si>
  <si>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</si>
  <si>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</si>
  <si>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</si>
  <si>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</si>
  <si>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</si>
  <si>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</si>
  <si>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</si>
  <si>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</si>
  <si>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</si>
  <si>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</si>
  <si>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</si>
  <si>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</si>
  <si>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</si>
  <si>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</si>
  <si>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</si>
  <si>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</si>
  <si>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</si>
  <si>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</si>
  <si>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</si>
  <si>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</si>
  <si>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</si>
  <si>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</si>
  <si>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</si>
  <si>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</si>
  <si>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</si>
  <si>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</si>
  <si>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</si>
  <si>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</si>
  <si>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</si>
  <si>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</si>
  <si>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</si>
  <si>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</si>
  <si>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</si>
  <si>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</si>
  <si>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</si>
  <si>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</si>
  <si>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</si>
  <si>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</si>
  <si>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</si>
  <si>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</si>
  <si>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</si>
  <si>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</si>
  <si>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</si>
  <si>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</si>
  <si>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</si>
  <si>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</si>
  <si>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</si>
  <si>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</si>
  <si>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</si>
  <si>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</si>
  <si>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</si>
  <si>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</si>
  <si>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</si>
  <si>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</si>
  <si>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</si>
  <si>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</si>
  <si>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</si>
  <si>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</si>
  <si>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</si>
  <si>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</si>
  <si>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</si>
  <si>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</si>
  <si>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</si>
  <si>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</si>
  <si>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</si>
  <si>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</si>
  <si>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</si>
  <si>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</si>
  <si>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</si>
  <si>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</si>
  <si>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</si>
  <si>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</si>
  <si>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</si>
  <si>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</si>
  <si>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</si>
  <si>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</si>
  <si>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</si>
  <si>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</si>
  <si>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</si>
  <si>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</si>
  <si>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</si>
  <si>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</si>
  <si>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</si>
  <si>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</si>
  <si>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</si>
  <si>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</si>
  <si>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</si>
  <si>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</si>
  <si>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</si>
  <si>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</si>
  <si>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</si>
  <si>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</si>
  <si>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</si>
  <si>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</si>
  <si>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</si>
  <si>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</si>
  <si>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</si>
  <si>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</si>
  <si>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</si>
  <si>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</si>
  <si>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</si>
  <si>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</si>
  <si>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</si>
  <si>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</si>
  <si>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</si>
  <si>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</si>
  <si>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</si>
  <si>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</si>
  <si>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</si>
  <si>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</si>
  <si>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</si>
  <si>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</si>
  <si>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</si>
  <si>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</si>
  <si>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</si>
  <si>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</si>
  <si>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</si>
  <si>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</si>
  <si>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</si>
  <si>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</si>
  <si>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</si>
  <si>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</si>
  <si>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</si>
  <si>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</si>
  <si>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</si>
  <si>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</si>
  <si>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</si>
  <si>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</si>
  <si>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</si>
  <si>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</si>
  <si>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</si>
  <si>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</si>
  <si>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</si>
  <si>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</si>
  <si>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</si>
  <si>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</si>
  <si>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</si>
  <si>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</si>
  <si>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</si>
  <si>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</si>
  <si>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</si>
  <si>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</si>
  <si>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</si>
  <si>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</si>
  <si>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</si>
  <si>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</si>
  <si>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</si>
  <si>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</si>
  <si>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</si>
  <si>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</si>
  <si>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</si>
  <si>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</si>
  <si>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</si>
  <si>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</si>
  <si>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</si>
  <si>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</si>
  <si>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</si>
  <si>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</si>
  <si>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</si>
  <si>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</si>
  <si>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</si>
  <si>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</si>
  <si>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</si>
  <si>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</si>
  <si>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</si>
  <si>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</si>
  <si>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</si>
  <si>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</si>
  <si>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</si>
  <si>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</si>
  <si>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</si>
  <si>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</si>
  <si>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</si>
  <si>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</si>
  <si>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</si>
  <si>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</si>
  <si>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</si>
  <si>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</si>
  <si>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</si>
  <si>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</si>
  <si>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</si>
  <si>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</si>
  <si>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</si>
  <si>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</si>
  <si>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</si>
  <si>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</si>
  <si>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</si>
  <si>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</si>
  <si>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</si>
  <si>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</si>
  <si>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</si>
  <si>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</si>
  <si>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</si>
  <si>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</si>
  <si>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</si>
  <si>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</si>
  <si>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</si>
  <si>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</si>
  <si>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</si>
  <si>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</si>
  <si>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</si>
  <si>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</si>
  <si>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</si>
  <si>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</si>
  <si>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</si>
  <si>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</si>
  <si>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</si>
  <si>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</si>
  <si>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</si>
  <si>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</si>
  <si>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</si>
  <si>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</si>
  <si>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</si>
  <si>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</si>
  <si>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</si>
  <si>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</si>
  <si>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</si>
  <si>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</si>
  <si>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</si>
  <si>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</si>
  <si>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</si>
  <si>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</si>
  <si>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</si>
  <si>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</si>
  <si>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</si>
  <si>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</si>
  <si>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</si>
  <si>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</si>
  <si>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</si>
  <si>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</si>
  <si>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</si>
  <si>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</si>
  <si>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</si>
  <si>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</si>
  <si>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</si>
  <si>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</si>
  <si>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</si>
  <si>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</si>
  <si>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</si>
  <si>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</si>
  <si>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</si>
  <si>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</si>
  <si>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</si>
  <si>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</si>
  <si>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</si>
  <si>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</si>
  <si>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</si>
  <si>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</si>
  <si>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</si>
  <si>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</si>
  <si>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</si>
  <si>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</si>
  <si>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</si>
  <si>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</si>
  <si>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</si>
  <si>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</si>
  <si>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</si>
  <si>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</si>
  <si>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</si>
  <si>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</si>
  <si>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</si>
  <si>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</si>
  <si>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</si>
  <si>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</si>
  <si>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</si>
  <si>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</si>
  <si>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</si>
  <si>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</si>
  <si>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</si>
  <si>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</si>
  <si>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</si>
  <si>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</si>
  <si>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</si>
  <si>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</si>
  <si>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</si>
  <si>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</si>
  <si>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</si>
  <si>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</si>
  <si>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</si>
  <si>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</si>
  <si>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</si>
  <si>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</si>
  <si>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</si>
  <si>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</si>
  <si>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</si>
  <si>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</si>
  <si>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</si>
  <si>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</si>
  <si>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</si>
  <si>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</si>
  <si>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</si>
  <si>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</si>
  <si>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</si>
  <si>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</si>
  <si>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</si>
  <si>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</si>
  <si>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</si>
  <si>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</si>
  <si>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</si>
  <si>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</si>
  <si>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</si>
  <si>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</si>
  <si>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</si>
  <si>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</si>
  <si>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</si>
  <si>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</si>
  <si>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</si>
  <si>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</si>
  <si>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</si>
  <si>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</si>
  <si>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</si>
  <si>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</si>
  <si>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</si>
  <si>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</si>
  <si>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</si>
  <si>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</si>
  <si>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</si>
  <si>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</si>
  <si>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</si>
  <si>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</si>
  <si>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</si>
  <si>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</si>
  <si>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</si>
  <si>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</si>
  <si>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</si>
  <si>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</si>
  <si>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</si>
  <si>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</si>
  <si>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</si>
  <si>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</si>
  <si>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</si>
  <si>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</si>
  <si>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</si>
  <si>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</si>
  <si>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</si>
  <si>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</si>
  <si>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</si>
  <si>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</si>
  <si>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</si>
  <si>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</si>
  <si>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</si>
  <si>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</si>
  <si>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</si>
  <si>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</si>
  <si>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</si>
  <si>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</si>
  <si>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</si>
  <si>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</si>
  <si>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</si>
  <si>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</si>
  <si>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</si>
  <si>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</si>
  <si>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</si>
  <si>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</si>
  <si>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</si>
  <si>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</si>
  <si>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</si>
  <si>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</si>
  <si>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</si>
  <si>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</si>
  <si>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</si>
  <si>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</si>
  <si>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</si>
  <si>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</si>
  <si>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</si>
  <si>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</si>
  <si>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</si>
  <si>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</si>
  <si>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</si>
  <si>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</si>
  <si>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</si>
  <si>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</si>
  <si>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</si>
  <si>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</si>
  <si>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</si>
  <si>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</si>
  <si>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</si>
  <si>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</si>
  <si>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</si>
  <si>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</si>
  <si>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</si>
  <si>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</si>
  <si>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</si>
  <si>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</si>
  <si>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</si>
  <si>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</si>
  <si>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</si>
  <si>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</si>
  <si>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</si>
  <si>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</si>
  <si>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</si>
  <si>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</si>
  <si>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</si>
  <si>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</si>
  <si>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</si>
  <si>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</si>
  <si>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</si>
  <si>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</si>
  <si>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</si>
  <si>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</si>
  <si>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</si>
  <si>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</si>
  <si>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</si>
  <si>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</si>
  <si>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</si>
  <si>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</si>
  <si>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</si>
  <si>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</si>
  <si>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</si>
  <si>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</si>
  <si>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</si>
  <si>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</si>
  <si>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</si>
  <si>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</si>
  <si>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</si>
  <si>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</si>
  <si>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</si>
  <si>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</si>
  <si>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</si>
  <si>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</si>
  <si>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</si>
  <si>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</si>
  <si>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</si>
  <si>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</si>
  <si>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</si>
  <si>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</si>
  <si>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</si>
  <si>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</si>
  <si>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</si>
  <si>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</si>
  <si>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</si>
  <si>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</si>
  <si>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</si>
  <si>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</si>
  <si>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</si>
  <si>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</si>
  <si>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</si>
  <si>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</si>
  <si>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</si>
  <si>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</si>
  <si>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</si>
  <si>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</si>
  <si>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</si>
  <si>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</si>
  <si>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</si>
  <si>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</si>
  <si>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</si>
  <si>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</si>
  <si>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</si>
  <si>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</si>
  <si>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</si>
  <si>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</si>
  <si>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</si>
  <si>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</si>
  <si>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</si>
  <si>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</si>
  <si>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</si>
  <si>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</si>
  <si>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</si>
  <si>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</si>
  <si>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</si>
  <si>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</si>
  <si>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</si>
  <si>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</si>
  <si>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</si>
  <si>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</si>
  <si>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</si>
  <si>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</si>
  <si>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</si>
  <si>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</si>
  <si>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</si>
  <si>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</si>
  <si>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</si>
  <si>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</si>
  <si>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</si>
  <si>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</si>
  <si>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</si>
  <si>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</si>
  <si>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</si>
  <si>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</si>
  <si>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</si>
  <si>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</si>
  <si>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</si>
  <si>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</si>
  <si>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</si>
  <si>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</si>
  <si>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</si>
  <si>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</si>
  <si>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</si>
  <si>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</si>
  <si>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</si>
  <si>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</si>
  <si>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</si>
  <si>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</si>
  <si>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</si>
  <si>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</si>
  <si>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</si>
  <si>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</si>
  <si>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</si>
  <si>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</si>
  <si>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</si>
  <si>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</si>
  <si>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</si>
  <si>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</si>
  <si>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</si>
  <si>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</si>
  <si>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</si>
  <si>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</si>
  <si>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</si>
  <si>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</si>
  <si>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</si>
  <si>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</si>
  <si>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</si>
  <si>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</si>
  <si>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</si>
  <si>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</si>
  <si>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</si>
  <si>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</si>
  <si>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</si>
  <si>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</si>
  <si>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</si>
  <si>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</si>
  <si>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</si>
  <si>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</si>
  <si>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</si>
  <si>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</si>
  <si>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</si>
  <si>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</si>
  <si>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</si>
  <si>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</si>
  <si>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</si>
  <si>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</si>
  <si>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</si>
  <si>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</si>
  <si>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</si>
  <si>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</si>
  <si>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</si>
  <si>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</si>
  <si>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</si>
  <si>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</si>
  <si>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</si>
  <si>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</si>
  <si>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</si>
  <si>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</si>
  <si>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</si>
  <si>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</si>
  <si>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</si>
  <si>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</si>
  <si>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</si>
  <si>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</si>
  <si>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</si>
  <si>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</si>
  <si>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</si>
  <si>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</si>
  <si>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</si>
  <si>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</si>
  <si>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</si>
  <si>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</si>
  <si>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</si>
  <si>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</si>
  <si>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</si>
  <si>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</si>
  <si>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</si>
  <si>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</si>
  <si>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</si>
  <si>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</si>
  <si>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</si>
  <si>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</si>
  <si>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</si>
  <si>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</si>
  <si>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</si>
  <si>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</si>
  <si>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</si>
  <si>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</si>
  <si>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</si>
  <si>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</si>
  <si>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</si>
  <si>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</si>
  <si>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</si>
  <si>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</si>
  <si>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</si>
  <si>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</si>
  <si>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</si>
  <si>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</si>
  <si>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</si>
  <si>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</si>
  <si>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</si>
  <si>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</si>
  <si>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</si>
  <si>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</si>
  <si>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</si>
  <si>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</si>
  <si>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</si>
  <si>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</si>
  <si>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</si>
  <si>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</si>
  <si>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</si>
  <si>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</si>
  <si>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</si>
  <si>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</si>
  <si>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</si>
  <si>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</si>
  <si>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</si>
  <si>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</si>
  <si>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</si>
  <si>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</si>
  <si>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</si>
  <si>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</si>
  <si>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</si>
  <si>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</si>
  <si>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</si>
  <si>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</si>
  <si>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</si>
  <si>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</si>
  <si>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</si>
  <si>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</si>
  <si>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</si>
  <si>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</si>
  <si>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</si>
  <si>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</si>
  <si>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</si>
  <si>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</si>
  <si>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</si>
  <si>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</si>
  <si>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</si>
  <si>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</si>
  <si>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</si>
  <si>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</si>
  <si>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</si>
  <si>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</si>
  <si>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</si>
  <si>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</si>
  <si>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</si>
  <si>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</si>
  <si>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</si>
  <si>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</si>
  <si>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</si>
  <si>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</si>
  <si>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</si>
  <si>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</si>
  <si>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</si>
  <si>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</si>
  <si>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</si>
  <si>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</si>
  <si>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</si>
  <si>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</si>
  <si>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</si>
  <si>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</si>
  <si>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</si>
  <si>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</si>
  <si>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</si>
  <si>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</si>
  <si>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</si>
  <si>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</si>
  <si>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</si>
  <si>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</si>
  <si>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</si>
  <si>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</si>
  <si>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</si>
  <si>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</si>
  <si>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</si>
  <si>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</si>
  <si>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</si>
  <si>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</si>
  <si>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</si>
  <si>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</si>
  <si>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</si>
  <si>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</si>
  <si>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</si>
  <si>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</si>
  <si>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</si>
  <si>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</si>
  <si>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</si>
  <si>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</si>
  <si>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</si>
  <si>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</si>
  <si>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</si>
  <si>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</si>
  <si>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</si>
  <si>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</si>
  <si>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</si>
  <si>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</si>
  <si>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</si>
  <si>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</si>
  <si>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</si>
  <si>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</si>
  <si>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</si>
  <si>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</si>
  <si>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</si>
  <si>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</si>
  <si>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</si>
  <si>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</si>
  <si>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</si>
  <si>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</si>
  <si>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</si>
  <si>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</si>
  <si>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</si>
  <si>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</si>
  <si>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</si>
  <si>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</si>
  <si>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</si>
  <si>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</si>
  <si>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</si>
  <si>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</si>
  <si>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</si>
  <si>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</si>
  <si>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</si>
  <si>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</si>
  <si>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</si>
  <si>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</si>
  <si>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</si>
  <si>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</si>
  <si>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</si>
  <si>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</si>
  <si>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</si>
  <si>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</si>
  <si>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</si>
  <si>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</si>
  <si>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</si>
  <si>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</si>
  <si>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</si>
  <si>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</si>
  <si>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</si>
  <si>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</si>
  <si>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</si>
  <si>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</si>
  <si>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</si>
  <si>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</si>
  <si>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</si>
  <si>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</si>
  <si>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</si>
  <si>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</si>
  <si>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</si>
  <si>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</si>
  <si>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</si>
  <si>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</si>
  <si>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</si>
  <si>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</si>
  <si>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</si>
  <si>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</si>
  <si>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</si>
  <si>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</si>
  <si>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</si>
  <si>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</si>
  <si>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</si>
  <si>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</si>
  <si>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</si>
  <si>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</si>
  <si>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</si>
  <si>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</si>
  <si>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</si>
  <si>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</si>
  <si>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</si>
  <si>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</si>
  <si>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</si>
  <si>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</si>
  <si>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</si>
  <si>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</si>
  <si>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</si>
  <si>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</si>
  <si>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</si>
  <si>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</si>
  <si>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</si>
  <si>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</si>
  <si>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</si>
  <si>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</si>
  <si>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</si>
  <si>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</si>
  <si>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</si>
  <si>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</si>
  <si>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</si>
  <si>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</si>
  <si>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</si>
  <si>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</si>
  <si>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</si>
  <si>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</si>
  <si>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</si>
  <si>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</si>
  <si>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</si>
  <si>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</si>
  <si>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</si>
  <si>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</si>
  <si>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</si>
  <si>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</si>
  <si>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</si>
  <si>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</si>
  <si>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</si>
  <si>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</si>
  <si>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</si>
  <si>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</si>
  <si>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</si>
  <si>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</si>
  <si>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</si>
  <si>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</si>
  <si>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</si>
  <si>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</si>
  <si>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</si>
  <si>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</si>
  <si>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</si>
  <si>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</si>
  <si>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</si>
  <si>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</si>
  <si>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</si>
  <si>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</si>
  <si>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</si>
  <si>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</si>
  <si>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</si>
  <si>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</si>
  <si>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</si>
  <si>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</si>
  <si>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</si>
  <si>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</si>
  <si>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</si>
  <si>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</si>
  <si>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</si>
  <si>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</si>
  <si>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</si>
  <si>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</si>
  <si>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</si>
  <si>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</si>
  <si>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</si>
  <si>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</si>
  <si>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</si>
  <si>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</si>
  <si>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</si>
  <si>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</si>
  <si>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</si>
  <si>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</si>
  <si>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</si>
  <si>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</si>
  <si>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</si>
  <si>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</si>
  <si>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</si>
  <si>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</si>
  <si>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</si>
  <si>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</si>
  <si>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</si>
  <si>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</si>
  <si>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</si>
  <si>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</si>
  <si>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</si>
  <si>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</si>
  <si>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</si>
  <si>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</si>
  <si>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</si>
  <si>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</si>
  <si>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</si>
  <si>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</si>
  <si>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</si>
  <si>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</si>
  <si>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</si>
  <si>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</si>
  <si>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</si>
  <si>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</si>
  <si>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</si>
  <si>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</si>
  <si>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</si>
  <si>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</si>
  <si>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</si>
  <si>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</si>
  <si>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</si>
  <si>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</si>
  <si>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</si>
  <si>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</si>
  <si>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</si>
  <si>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</si>
  <si>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</si>
  <si>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</si>
  <si>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</si>
  <si>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</si>
  <si>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</si>
  <si>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</si>
  <si>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</si>
  <si>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</si>
  <si>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</si>
  <si>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</si>
  <si>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</si>
  <si>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</si>
  <si>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</si>
  <si>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</si>
  <si>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</si>
  <si>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</si>
  <si>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</si>
  <si>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</si>
  <si>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</si>
  <si>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</si>
  <si>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</si>
  <si>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</si>
  <si>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</si>
  <si>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</si>
  <si>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</si>
  <si>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</si>
  <si>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</si>
  <si>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</si>
  <si>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</si>
  <si>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</si>
  <si>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</si>
  <si>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</si>
  <si>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</si>
  <si>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</si>
  <si>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</si>
  <si>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</si>
  <si>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</si>
  <si>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</si>
  <si>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</si>
  <si>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</si>
  <si>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</si>
  <si>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</si>
  <si>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</si>
  <si>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</si>
  <si>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</si>
  <si>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</si>
  <si>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</si>
  <si>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</si>
  <si>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</si>
  <si>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</si>
  <si>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</si>
  <si>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</si>
  <si>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</si>
  <si>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</si>
  <si>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</si>
  <si>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</si>
  <si>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</si>
  <si>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</si>
  <si>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</si>
  <si>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</si>
  <si>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</si>
  <si>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</si>
  <si>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</si>
  <si>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</si>
  <si>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</si>
  <si>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</si>
  <si>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</si>
  <si>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</si>
  <si>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</si>
  <si>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</si>
  <si>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</si>
  <si>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</si>
  <si>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</si>
  <si>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</si>
  <si>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</si>
  <si>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</si>
  <si>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</si>
  <si>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</si>
  <si>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</si>
  <si>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</si>
  <si>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</si>
  <si>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</si>
  <si>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</si>
  <si>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</si>
  <si>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</si>
  <si>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</si>
  <si>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</si>
  <si>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</si>
  <si>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</si>
  <si>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</si>
  <si>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</si>
  <si>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</si>
  <si>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</si>
  <si>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</si>
  <si>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</si>
  <si>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</si>
  <si>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</si>
  <si>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</si>
  <si>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</si>
  <si>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</si>
  <si>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</si>
  <si>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</si>
  <si>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</si>
  <si>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</si>
  <si>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</si>
  <si>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</si>
  <si>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</si>
  <si>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</si>
  <si>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</si>
  <si>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</si>
  <si>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</si>
  <si>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</si>
  <si>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</si>
  <si>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</si>
  <si>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</si>
  <si>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</si>
  <si>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</si>
  <si>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</si>
  <si>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</si>
  <si>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</si>
  <si>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</si>
  <si>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</si>
  <si>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</si>
  <si>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</si>
  <si>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</si>
  <si>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</si>
  <si>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</si>
  <si>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</si>
  <si>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</si>
  <si>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</si>
  <si>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</si>
  <si>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</si>
  <si>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</si>
  <si>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</si>
  <si>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</si>
  <si>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</si>
  <si>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</si>
  <si>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</si>
  <si>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</si>
  <si>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</si>
  <si>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</si>
  <si>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</si>
  <si>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</si>
  <si>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</si>
  <si>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</si>
  <si>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</si>
  <si>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</si>
  <si>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</si>
  <si>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</si>
  <si>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</si>
  <si>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</si>
  <si>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</si>
  <si>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</si>
  <si>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</si>
  <si>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</si>
  <si>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</si>
  <si>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</si>
  <si>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</si>
  <si>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</si>
  <si>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</si>
  <si>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</si>
  <si>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</si>
  <si>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</si>
  <si>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</si>
  <si>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</si>
  <si>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</si>
  <si>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</si>
  <si>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</si>
  <si>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</si>
  <si>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</si>
  <si>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</si>
  <si>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</si>
  <si>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</si>
  <si>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</si>
  <si>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</si>
  <si>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</si>
  <si>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</si>
  <si>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</si>
  <si>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</si>
  <si>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</si>
  <si>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</si>
  <si>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</si>
  <si>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</si>
  <si>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</si>
  <si>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</si>
  <si>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</si>
  <si>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</si>
  <si>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</si>
  <si>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</si>
  <si>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</si>
  <si>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</si>
  <si>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</si>
  <si>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</si>
  <si>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</si>
  <si>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</si>
  <si>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</si>
  <si>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</si>
  <si>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</si>
  <si>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</si>
  <si>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</si>
  <si>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</si>
  <si>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</si>
  <si>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</si>
  <si>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</si>
  <si>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</si>
  <si>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</si>
  <si>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</si>
  <si>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</si>
  <si>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</si>
  <si>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</si>
  <si>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</si>
  <si>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</si>
  <si>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</si>
  <si>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</si>
  <si>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</si>
  <si>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</si>
  <si>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</si>
  <si>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</si>
  <si>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</si>
  <si>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</si>
  <si>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</si>
  <si>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</si>
  <si>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</si>
  <si>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</si>
  <si>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</si>
  <si>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</si>
  <si>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</si>
  <si>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</si>
  <si>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</si>
  <si>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</si>
  <si>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</si>
  <si>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</si>
  <si>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</si>
  <si>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</si>
  <si>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</si>
  <si>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</si>
  <si>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</si>
  <si>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</si>
  <si>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</si>
  <si>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</si>
  <si>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</si>
  <si>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</si>
  <si>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</si>
  <si>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</si>
  <si>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</si>
  <si>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</si>
  <si>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</si>
  <si>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</si>
  <si>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</si>
  <si>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</si>
  <si>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</si>
  <si>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</si>
  <si>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</si>
  <si>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</si>
  <si>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</si>
  <si>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</si>
  <si>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</si>
  <si>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</si>
  <si>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</si>
  <si>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</si>
  <si>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</si>
  <si>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</si>
  <si>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</si>
  <si>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</si>
  <si>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</si>
  <si>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</si>
  <si>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</si>
  <si>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</si>
  <si>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</si>
  <si>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</si>
  <si>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</si>
  <si>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</si>
  <si>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</si>
  <si>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</si>
  <si>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</si>
  <si>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</si>
  <si>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</si>
  <si>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</si>
  <si>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</si>
  <si>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</si>
  <si>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</si>
  <si>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</si>
  <si>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</si>
  <si>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</si>
  <si>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</si>
  <si>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</si>
  <si>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</si>
  <si>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</si>
  <si>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</si>
  <si>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</si>
  <si>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</si>
  <si>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</si>
  <si>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</si>
  <si>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</si>
  <si>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</si>
  <si>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</si>
  <si>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</si>
  <si>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</si>
  <si>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</si>
  <si>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</si>
  <si>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</si>
  <si>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</si>
  <si>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</si>
  <si>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</si>
  <si>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</si>
  <si>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</si>
  <si>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</si>
  <si>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</si>
  <si>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</si>
  <si>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</si>
  <si>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</si>
  <si>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</si>
  <si>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</si>
  <si>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</si>
  <si>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</si>
  <si>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</si>
  <si>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</si>
  <si>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</si>
  <si>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</si>
  <si>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</si>
  <si>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</si>
  <si>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</si>
  <si>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</si>
  <si>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</si>
  <si>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</si>
  <si>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</si>
  <si>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</si>
  <si>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</si>
  <si>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</si>
  <si>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</si>
  <si>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</si>
  <si>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</si>
  <si>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</si>
  <si>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</si>
  <si>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</si>
  <si>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</si>
  <si>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</si>
  <si>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</si>
  <si>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</si>
  <si>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</si>
  <si>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</si>
  <si>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</si>
  <si>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</si>
  <si>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</si>
  <si>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</si>
  <si>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</si>
  <si>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</si>
  <si>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</si>
  <si>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</si>
  <si>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</si>
  <si>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</si>
  <si>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</si>
  <si>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</si>
  <si>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</si>
  <si>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</si>
  <si>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</si>
  <si>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</si>
  <si>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</si>
  <si>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</si>
  <si>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</si>
  <si>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</si>
  <si>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</si>
  <si>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</si>
  <si>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</si>
  <si>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</si>
  <si>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</si>
  <si>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</si>
  <si>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</si>
  <si>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</si>
  <si>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</si>
  <si>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</si>
  <si>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</si>
  <si>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</si>
  <si>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</si>
  <si>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</si>
  <si>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</si>
  <si>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</si>
  <si>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</si>
  <si>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</si>
  <si>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</si>
  <si>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</si>
  <si>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</si>
  <si>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</si>
  <si>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</si>
  <si>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</si>
  <si>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</si>
  <si>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</si>
  <si>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</si>
  <si>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</si>
  <si>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</si>
  <si>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</si>
  <si>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</si>
  <si>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</si>
  <si>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</si>
  <si>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</si>
  <si>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</si>
  <si>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</si>
  <si>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</si>
  <si>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</si>
  <si>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</si>
  <si>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</si>
  <si>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</si>
  <si>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</si>
  <si>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</si>
  <si>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</si>
  <si>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</si>
  <si>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</si>
  <si>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</si>
  <si>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</si>
  <si>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</si>
  <si>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</si>
  <si>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</si>
  <si>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</si>
  <si>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</si>
  <si>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</si>
  <si>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</si>
  <si>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</si>
  <si>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</si>
  <si>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</si>
  <si>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</si>
  <si>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</si>
  <si>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</si>
  <si>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</si>
  <si>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</si>
  <si>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</si>
  <si>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</si>
  <si>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</si>
  <si>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</si>
  <si>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</si>
  <si>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</si>
  <si>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</si>
  <si>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</si>
  <si>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</si>
  <si>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</si>
  <si>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</si>
  <si>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</si>
  <si>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</si>
  <si>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</si>
  <si>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</si>
  <si>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</si>
  <si>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</si>
  <si>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</si>
  <si>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</si>
  <si>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</si>
  <si>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</si>
  <si>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</si>
  <si>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</si>
  <si>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</si>
  <si>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</si>
  <si>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</si>
  <si>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</si>
  <si>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</si>
  <si>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</si>
  <si>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</si>
  <si>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</si>
  <si>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</si>
  <si>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</si>
  <si>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</si>
  <si>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</si>
  <si>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</si>
  <si>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</si>
  <si>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</si>
  <si>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</si>
  <si>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</si>
  <si>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</si>
  <si>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</si>
  <si>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</si>
  <si>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</si>
  <si>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</si>
  <si>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</si>
  <si>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</si>
  <si>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</si>
  <si>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</si>
  <si>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</si>
  <si>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</si>
  <si>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</si>
  <si>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</si>
  <si>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</si>
  <si>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</si>
  <si>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</si>
  <si>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</si>
  <si>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</si>
  <si>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</si>
  <si>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</si>
  <si>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</si>
  <si>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</si>
  <si>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</si>
  <si>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</si>
  <si>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</si>
  <si>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</si>
  <si>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</si>
  <si>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</si>
  <si>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</si>
  <si>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</si>
  <si>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</si>
  <si>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</si>
  <si>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</si>
  <si>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</si>
  <si>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</si>
  <si>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</si>
  <si>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</si>
  <si>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</si>
  <si>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</si>
  <si>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</si>
  <si>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</si>
  <si>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</si>
  <si>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</si>
  <si>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</si>
  <si>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</si>
  <si>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</si>
  <si>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</si>
  <si>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</si>
  <si>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</si>
  <si>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</si>
  <si>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</si>
  <si>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</si>
  <si>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</si>
  <si>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</si>
  <si>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</si>
  <si>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</si>
  <si>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</si>
  <si>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</si>
  <si>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</si>
  <si>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</si>
  <si>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</si>
  <si>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</si>
  <si>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</si>
  <si>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</si>
  <si>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</si>
  <si>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</si>
  <si>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</si>
  <si>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</si>
  <si>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</si>
  <si>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</si>
  <si>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</si>
  <si>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</si>
  <si>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</si>
  <si>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</si>
  <si>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</si>
  <si>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</si>
  <si>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</si>
  <si>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</si>
  <si>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</si>
  <si>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</si>
  <si>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</si>
  <si>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</si>
  <si>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</si>
  <si>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</si>
  <si>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</si>
  <si>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</si>
  <si>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</si>
  <si>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</si>
  <si>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</si>
  <si>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</si>
  <si>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</si>
  <si>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</si>
  <si>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</si>
  <si>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</si>
  <si>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</si>
  <si>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</si>
  <si>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</si>
  <si>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</si>
  <si>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</si>
  <si>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</si>
  <si>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</si>
  <si>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</si>
  <si>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</si>
  <si>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</si>
  <si>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</si>
  <si>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</si>
  <si>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</si>
  <si>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</si>
  <si>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</si>
  <si>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</si>
  <si>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</si>
  <si>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</si>
  <si>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</si>
  <si>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</si>
  <si>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</si>
  <si>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</si>
  <si>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</si>
  <si>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</si>
  <si>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</si>
  <si>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</si>
  <si>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</si>
  <si>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</si>
  <si>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</si>
  <si>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</si>
  <si>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</si>
  <si>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</si>
  <si>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</si>
  <si>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</si>
  <si>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</si>
  <si>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</si>
  <si>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</si>
  <si>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</si>
  <si>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</si>
  <si>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</si>
  <si>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</si>
  <si>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</si>
  <si>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</si>
  <si>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</si>
  <si>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</si>
  <si>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</si>
  <si>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</si>
  <si>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</si>
  <si>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</si>
  <si>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</si>
  <si>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</si>
  <si>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</si>
  <si>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</si>
  <si>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</si>
  <si>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</si>
  <si>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</si>
  <si>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</si>
  <si>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</si>
  <si>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</si>
  <si>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</si>
  <si>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</si>
  <si>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</si>
  <si>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</si>
  <si>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</si>
  <si>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</si>
  <si>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</si>
  <si>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</si>
  <si>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</si>
  <si>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</si>
  <si>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</si>
  <si>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</si>
  <si>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</si>
  <si>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</si>
  <si>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</si>
  <si>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</si>
  <si>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</si>
  <si>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</si>
  <si>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</si>
  <si>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</si>
  <si>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</si>
  <si>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</si>
  <si>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</si>
  <si>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</si>
  <si>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</si>
  <si>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</si>
  <si>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</si>
  <si>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</si>
  <si>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</si>
  <si>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</si>
  <si>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</si>
  <si>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</si>
  <si>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</si>
  <si>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</si>
  <si>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</si>
  <si>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</si>
  <si>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</si>
  <si>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</si>
  <si>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</si>
  <si>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</si>
  <si>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</si>
  <si>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</si>
  <si>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</si>
  <si>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</si>
  <si>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</si>
  <si>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</si>
  <si>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</si>
  <si>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</si>
  <si>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</si>
  <si>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</si>
  <si>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</si>
  <si>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</si>
  <si>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</si>
  <si>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</si>
  <si>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</si>
  <si>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</si>
  <si>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</si>
  <si>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</si>
  <si>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</si>
  <si>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</si>
  <si>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</si>
  <si>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</si>
  <si>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</si>
  <si>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</si>
  <si>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</si>
  <si>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</si>
  <si>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</si>
  <si>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</si>
  <si>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</si>
  <si>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</si>
  <si>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</si>
  <si>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</si>
  <si>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</si>
  <si>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</si>
  <si>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</si>
  <si>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</si>
  <si>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</si>
  <si>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</si>
  <si>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</si>
  <si>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</si>
  <si>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</si>
  <si>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</si>
  <si>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</si>
  <si>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</si>
  <si>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</si>
  <si>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</si>
  <si>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</si>
  <si>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</si>
  <si>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</si>
  <si>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</si>
  <si>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</si>
  <si>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</si>
  <si>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</si>
  <si>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</si>
  <si>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</si>
  <si>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</si>
  <si>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</si>
  <si>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</si>
  <si>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</si>
  <si>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</si>
  <si>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</si>
  <si>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</si>
  <si>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</si>
  <si>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</si>
  <si>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</si>
  <si>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</si>
  <si>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</si>
  <si>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</si>
  <si>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</si>
  <si>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</si>
  <si>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</si>
  <si>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</si>
  <si>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</si>
  <si>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</si>
  <si>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</si>
  <si>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</si>
  <si>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</si>
  <si>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</si>
  <si>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</si>
  <si>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</si>
  <si>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</si>
  <si>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</si>
  <si>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</si>
  <si>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</si>
  <si>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</si>
  <si>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</si>
  <si>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</si>
  <si>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</si>
  <si>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</si>
  <si>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</si>
  <si>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</si>
  <si>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</si>
  <si>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</si>
  <si>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</si>
  <si>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</si>
  <si>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</si>
  <si>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</si>
  <si>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</si>
  <si>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</si>
  <si>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</si>
  <si>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</si>
  <si>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</si>
  <si>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</si>
  <si>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</si>
  <si>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</si>
  <si>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</si>
  <si>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</si>
  <si>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</si>
  <si>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</si>
  <si>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</si>
  <si>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</si>
  <si>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</si>
  <si>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</si>
  <si>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</si>
  <si>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</si>
  <si>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</si>
  <si>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</si>
  <si>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</si>
  <si>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</si>
  <si>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</si>
  <si>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</si>
  <si>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</si>
  <si>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</si>
  <si>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</si>
  <si>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</si>
  <si>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</si>
  <si>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</si>
  <si>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</si>
  <si>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</si>
  <si>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</si>
  <si>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</si>
  <si>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</si>
  <si>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</si>
  <si>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</si>
  <si>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</si>
  <si>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</si>
  <si>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</si>
  <si>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</si>
  <si>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</si>
  <si>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</si>
  <si>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</si>
  <si>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</si>
  <si>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</si>
  <si>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</si>
  <si>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</si>
  <si>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</si>
  <si>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</si>
  <si>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</si>
  <si>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</si>
  <si>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</si>
  <si>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</si>
  <si>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</si>
  <si>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</si>
  <si>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</si>
  <si>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</si>
  <si>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</si>
  <si>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</si>
  <si>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</si>
  <si>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</si>
  <si>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</si>
  <si>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</si>
  <si>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</si>
  <si>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</si>
  <si>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</si>
  <si>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</si>
  <si>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</si>
  <si>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</si>
  <si>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</si>
  <si>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</si>
  <si>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</si>
  <si>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</si>
  <si>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</si>
  <si>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</si>
  <si>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</si>
  <si>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</si>
  <si>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</si>
  <si>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</si>
  <si>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</si>
  <si>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</si>
  <si>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</si>
  <si>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</si>
  <si>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</si>
  <si>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</si>
  <si>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</si>
  <si>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</si>
  <si>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</si>
  <si>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</si>
  <si>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</si>
  <si>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</si>
  <si>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</si>
  <si>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</si>
  <si>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</si>
  <si>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</si>
  <si>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</si>
  <si>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</si>
  <si>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</si>
  <si>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</si>
  <si>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</si>
  <si>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</si>
  <si>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</si>
  <si>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</si>
  <si>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</si>
  <si>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</si>
  <si>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</si>
  <si>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</si>
  <si>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</si>
  <si>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</si>
  <si>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</si>
  <si>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</si>
  <si>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</si>
  <si>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</si>
  <si>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</si>
  <si>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</si>
  <si>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</si>
  <si>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</si>
  <si>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</si>
  <si>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</si>
  <si>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</si>
  <si>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</si>
  <si>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</si>
  <si>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</si>
  <si>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</si>
  <si>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</si>
  <si>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</si>
  <si>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</si>
  <si>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</si>
  <si>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</si>
  <si>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</si>
  <si>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</si>
  <si>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</si>
  <si>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</si>
  <si>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</si>
  <si>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</si>
  <si>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</si>
  <si>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</si>
  <si>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</si>
  <si>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</si>
  <si>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</si>
  <si>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</si>
  <si>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</si>
  <si>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</si>
  <si>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</si>
  <si>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</si>
  <si>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</si>
  <si>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</si>
  <si>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</si>
  <si>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</si>
  <si>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</si>
  <si>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</si>
  <si>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</si>
  <si>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</si>
  <si>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</si>
  <si>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</si>
  <si>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</si>
  <si>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</si>
  <si>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</si>
  <si>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</si>
  <si>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</si>
  <si>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</si>
  <si>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</si>
  <si>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</si>
  <si>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</si>
  <si>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</si>
  <si>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</si>
  <si>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</si>
  <si>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</si>
  <si>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</si>
  <si>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</si>
  <si>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</si>
  <si>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</si>
  <si>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</si>
  <si>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</si>
  <si>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</si>
  <si>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</si>
  <si>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</si>
  <si>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</si>
  <si>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</si>
  <si>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</si>
  <si>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</si>
  <si>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</si>
  <si>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</si>
  <si>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</si>
  <si>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</si>
  <si>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</si>
  <si>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</si>
  <si>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</si>
  <si>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</si>
  <si>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</si>
  <si>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</si>
  <si>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</si>
  <si>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</si>
  <si>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</si>
  <si>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</si>
  <si>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</si>
  <si>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</si>
  <si>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</si>
  <si>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</si>
  <si>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</si>
  <si>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</si>
  <si>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</si>
  <si>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</si>
  <si>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</si>
  <si>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</si>
  <si>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</si>
  <si>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</si>
  <si>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</si>
  <si>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</si>
  <si>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</si>
  <si>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</si>
  <si>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</si>
  <si>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</si>
  <si>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</si>
  <si>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</si>
  <si>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</si>
  <si>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</si>
  <si>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</si>
  <si>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</si>
  <si>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</si>
  <si>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</si>
  <si>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</si>
  <si>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</si>
  <si>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</si>
  <si>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</si>
  <si>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</si>
  <si>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</si>
  <si>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</si>
  <si>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</si>
  <si>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</si>
  <si>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</si>
  <si>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</si>
  <si>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</si>
  <si>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</si>
  <si>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</si>
  <si>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</si>
  <si>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</si>
  <si>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</si>
  <si>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</si>
  <si>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</si>
  <si>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</si>
  <si>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</si>
  <si>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</si>
  <si>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</si>
  <si>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</si>
  <si>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</si>
  <si>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</si>
  <si>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</si>
  <si>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</si>
  <si>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</si>
  <si>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</si>
  <si>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</si>
  <si>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</si>
  <si>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</si>
  <si>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</si>
  <si>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</si>
  <si>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</si>
  <si>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</si>
  <si>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</si>
  <si>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</si>
  <si>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</si>
  <si>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</si>
  <si>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</si>
  <si>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</si>
  <si>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</si>
  <si>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</si>
  <si>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</si>
  <si>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</si>
  <si>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</si>
  <si>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</si>
  <si>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</si>
  <si>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</si>
  <si>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</si>
  <si>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</si>
  <si>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</si>
  <si>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</si>
  <si>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</si>
  <si>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</si>
  <si>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</si>
  <si>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</si>
  <si>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</si>
  <si>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</si>
  <si>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</si>
  <si>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</si>
  <si>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</si>
  <si>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</si>
  <si>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</si>
  <si>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</si>
  <si>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</si>
  <si>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</si>
  <si>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</si>
  <si>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</si>
  <si>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</si>
  <si>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</si>
  <si>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</si>
  <si>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</si>
  <si>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</si>
  <si>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</si>
  <si>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</si>
  <si>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</si>
  <si>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</si>
  <si>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</si>
  <si>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</si>
  <si>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</si>
  <si>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</si>
  <si>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</si>
  <si>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</si>
  <si>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</si>
  <si>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</si>
  <si>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</si>
  <si>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</si>
  <si>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</si>
  <si>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</si>
  <si>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</si>
  <si>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</si>
  <si>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</si>
  <si>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</si>
  <si>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</si>
  <si>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</si>
  <si>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</si>
  <si>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</si>
  <si>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</si>
  <si>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</si>
  <si>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</si>
  <si>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</si>
  <si>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</si>
  <si>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</si>
  <si>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</si>
  <si>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</si>
  <si>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</si>
  <si>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</si>
  <si>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</si>
  <si>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</si>
  <si>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</si>
  <si>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</si>
  <si>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</si>
  <si>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</si>
  <si>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</si>
  <si>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</si>
  <si>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</si>
  <si>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</si>
  <si>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</si>
  <si>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</si>
  <si>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</si>
  <si>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</si>
  <si>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</si>
  <si>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</si>
  <si>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</si>
  <si>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</si>
  <si>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</si>
  <si>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</si>
  <si>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</si>
  <si>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</si>
  <si>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</si>
  <si>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</si>
  <si>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</si>
  <si>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</si>
  <si>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</si>
  <si>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</si>
  <si>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</si>
  <si>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</si>
  <si>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</si>
  <si>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</si>
  <si>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</si>
  <si>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</si>
  <si>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</si>
  <si>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</si>
  <si>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</si>
  <si>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</si>
  <si>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</si>
  <si>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</si>
  <si>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</si>
  <si>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</si>
  <si>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</si>
  <si>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</si>
  <si>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</si>
  <si>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</si>
  <si>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</si>
  <si>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</si>
  <si>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</si>
  <si>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</si>
  <si>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</si>
  <si>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</si>
  <si>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</si>
  <si>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</si>
  <si>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</si>
  <si>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</si>
  <si>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</si>
  <si>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</si>
  <si>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</si>
  <si>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</si>
  <si>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</si>
  <si>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</si>
  <si>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</si>
  <si>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</si>
  <si>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</si>
  <si>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</si>
  <si>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</si>
  <si>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</si>
  <si>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</si>
  <si>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</si>
  <si>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</si>
  <si>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</si>
  <si>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</si>
  <si>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</si>
  <si>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</si>
  <si>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</si>
  <si>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</si>
  <si>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</si>
  <si>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</si>
  <si>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</si>
  <si>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</si>
  <si>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</si>
  <si>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</si>
  <si>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</si>
  <si>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</si>
  <si>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</si>
  <si>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</si>
  <si>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</si>
  <si>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</si>
  <si>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</si>
  <si>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</si>
  <si>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</si>
  <si>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</si>
  <si>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</si>
  <si>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</si>
  <si>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</si>
  <si>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</si>
  <si>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</si>
  <si>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</si>
  <si>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</si>
  <si>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</si>
  <si>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</si>
  <si>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</si>
  <si>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</si>
  <si>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</si>
  <si>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</si>
  <si>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</si>
  <si>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</si>
  <si>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</si>
  <si>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</si>
  <si>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</si>
  <si>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</si>
  <si>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</si>
  <si>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</si>
  <si>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</si>
  <si>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</si>
  <si>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</si>
  <si>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</si>
  <si>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</si>
  <si>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</si>
  <si>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</si>
  <si>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</si>
  <si>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</si>
  <si>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</si>
  <si>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</si>
  <si>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</si>
  <si>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</si>
  <si>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</si>
  <si>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</si>
  <si>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</si>
  <si>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</si>
  <si>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</si>
  <si>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</si>
  <si>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</si>
  <si>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</si>
  <si>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</si>
  <si>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</si>
  <si>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</si>
  <si>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</si>
  <si>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</si>
  <si>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</si>
  <si>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</si>
  <si>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</si>
  <si>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</si>
  <si>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</si>
  <si>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</si>
  <si>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</si>
  <si>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</si>
  <si>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</si>
  <si>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</si>
  <si>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</si>
  <si>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</si>
  <si>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</si>
  <si>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</si>
  <si>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</si>
  <si>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</si>
  <si>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</si>
  <si>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</si>
  <si>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</si>
  <si>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</si>
  <si>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</si>
  <si>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</si>
  <si>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</si>
  <si>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</si>
  <si>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</si>
  <si>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</si>
  <si>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</si>
  <si>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</si>
  <si>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</si>
  <si>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</si>
  <si>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</si>
  <si>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</si>
  <si>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</si>
  <si>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</si>
  <si>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</si>
  <si>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</si>
  <si>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</si>
  <si>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</si>
  <si>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</si>
  <si>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</si>
  <si>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</si>
  <si>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</si>
  <si>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</si>
  <si>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</si>
  <si>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</si>
  <si>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</si>
  <si>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</si>
  <si>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</si>
  <si>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</si>
  <si>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</si>
  <si>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</si>
  <si>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</si>
  <si>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</si>
  <si>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</si>
  <si>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</si>
  <si>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</si>
  <si>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</si>
  <si>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</si>
  <si>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</si>
  <si>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</si>
  <si>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</si>
  <si>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</si>
  <si>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</si>
  <si>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</si>
  <si>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</si>
  <si>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</si>
  <si>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</si>
  <si>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</si>
  <si>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</si>
  <si>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</si>
  <si>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</si>
  <si>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</si>
  <si>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</si>
  <si>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</si>
  <si>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</si>
  <si>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</si>
  <si>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</si>
  <si>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</si>
  <si>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</si>
  <si>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</si>
  <si>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</si>
  <si>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</si>
  <si>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</si>
  <si>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</si>
  <si>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</si>
  <si>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</si>
  <si>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</si>
  <si>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</si>
  <si>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</si>
  <si>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</si>
  <si>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</si>
  <si>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</si>
  <si>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</si>
  <si>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</si>
  <si>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</si>
  <si>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</si>
  <si>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</si>
  <si>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</si>
  <si>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</si>
  <si>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</si>
  <si>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</si>
  <si>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</si>
  <si>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</si>
  <si>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</si>
  <si>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</si>
  <si>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</si>
  <si>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</si>
  <si>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</si>
  <si>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</si>
  <si>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</si>
  <si>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</si>
  <si>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</si>
  <si>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</si>
  <si>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</si>
  <si>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</si>
  <si>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</si>
  <si>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</si>
  <si>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</si>
  <si>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</si>
  <si>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</si>
  <si>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</si>
  <si>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</si>
  <si>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</si>
  <si>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</si>
  <si>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</si>
  <si>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</si>
  <si>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</si>
  <si>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</si>
  <si>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</si>
  <si>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</si>
  <si>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</si>
  <si>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</si>
  <si>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</si>
  <si>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</si>
  <si>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</si>
  <si>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</si>
  <si>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</si>
  <si>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</si>
  <si>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</si>
  <si>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</si>
  <si>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</si>
  <si>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</si>
  <si>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</si>
  <si>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</si>
  <si>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</si>
  <si>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</si>
  <si>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</si>
  <si>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</si>
  <si>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</si>
  <si>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</si>
  <si>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</si>
  <si>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</si>
  <si>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</si>
  <si>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</si>
  <si>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</si>
  <si>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</si>
  <si>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</si>
  <si>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</si>
  <si>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</si>
  <si>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</si>
  <si>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</si>
  <si>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</si>
  <si>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</si>
  <si>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</si>
  <si>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</si>
  <si>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</si>
  <si>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</si>
  <si>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</si>
  <si>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</si>
  <si>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</si>
  <si>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</si>
  <si>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</si>
  <si>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</si>
  <si>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</si>
  <si>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</si>
  <si>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</si>
  <si>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</si>
  <si>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</si>
  <si>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</si>
  <si>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</si>
  <si>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</si>
  <si>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</si>
  <si>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</si>
  <si>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</si>
  <si>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</si>
  <si>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</si>
  <si>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</si>
  <si>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</si>
  <si>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</si>
  <si>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</si>
  <si>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</si>
  <si>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</si>
  <si>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</si>
  <si>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</si>
  <si>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</si>
  <si>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</si>
  <si>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</si>
  <si>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</si>
  <si>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</si>
  <si>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</si>
  <si>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</si>
  <si>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</si>
  <si>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</si>
  <si>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</si>
  <si>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</si>
  <si>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</si>
  <si>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</si>
  <si>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</si>
  <si>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</si>
  <si>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</si>
  <si>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</si>
  <si>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</si>
  <si>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</si>
  <si>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</si>
  <si>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</si>
  <si>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</si>
  <si>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</si>
  <si>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</si>
  <si>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</si>
  <si>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</si>
  <si>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</si>
  <si>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</si>
  <si>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</si>
  <si>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</si>
  <si>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</si>
  <si>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</si>
  <si>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</si>
  <si>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</si>
  <si>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</si>
  <si>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</si>
  <si>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</si>
  <si>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</si>
  <si>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</si>
  <si>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</si>
  <si>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</si>
  <si>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</si>
  <si>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</si>
  <si>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</si>
  <si>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</si>
  <si>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</si>
  <si>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</si>
  <si>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</si>
  <si>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</si>
  <si>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</si>
  <si>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</si>
  <si>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</si>
  <si>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</si>
  <si>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</si>
  <si>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</si>
  <si>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</si>
  <si>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</si>
  <si>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</si>
  <si>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</si>
  <si>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</si>
  <si>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</si>
  <si>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</si>
  <si>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</si>
  <si>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</si>
  <si>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</si>
  <si>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</si>
  <si>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</si>
  <si>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</si>
  <si>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</si>
  <si>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</si>
  <si>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</si>
  <si>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</si>
  <si>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</si>
  <si>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</si>
  <si>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</si>
  <si>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</si>
  <si>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</si>
  <si>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</si>
  <si>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</si>
  <si>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</si>
  <si>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</si>
  <si>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</si>
  <si>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</si>
  <si>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</si>
  <si>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</si>
  <si>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</si>
  <si>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</si>
  <si>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</si>
  <si>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</si>
  <si>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</si>
  <si>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</si>
  <si>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</si>
  <si>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</si>
  <si>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</si>
  <si>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</si>
  <si>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</si>
  <si>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</si>
  <si>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</si>
  <si>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</si>
  <si>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</si>
  <si>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</si>
  <si>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</si>
  <si>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</si>
  <si>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</si>
  <si>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</si>
  <si>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</si>
  <si>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</si>
  <si>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</si>
  <si>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</si>
  <si>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</si>
  <si>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</si>
  <si>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</si>
  <si>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</si>
  <si>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</si>
  <si>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</si>
  <si>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</si>
  <si>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</si>
  <si>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</si>
  <si>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</si>
  <si>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</si>
  <si>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</si>
  <si>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</si>
  <si>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</si>
  <si>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</si>
  <si>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</si>
  <si>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</si>
  <si>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</si>
  <si>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</si>
  <si>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</si>
  <si>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</si>
  <si>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</si>
  <si>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</si>
  <si>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</si>
  <si>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</si>
  <si>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</si>
  <si>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</si>
  <si>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</si>
  <si>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</si>
  <si>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</si>
  <si>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</si>
  <si>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</si>
  <si>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</si>
  <si>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</si>
  <si>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</si>
  <si>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</si>
  <si>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</si>
  <si>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</si>
  <si>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</si>
  <si>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</si>
  <si>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</si>
  <si>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</si>
  <si>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</si>
  <si>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</si>
  <si>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</si>
  <si>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</si>
  <si>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</si>
  <si>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</si>
  <si>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</si>
  <si>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</si>
  <si>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</si>
  <si>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</si>
  <si>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</si>
  <si>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</si>
  <si>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</si>
  <si>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</si>
  <si>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</si>
  <si>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</si>
  <si>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</si>
  <si>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</si>
  <si>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</si>
  <si>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</si>
  <si>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</si>
  <si>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</si>
  <si>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</si>
  <si>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</si>
  <si>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</si>
  <si>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</si>
  <si>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</si>
  <si>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</si>
  <si>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</si>
  <si>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</si>
  <si>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</si>
  <si>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</si>
  <si>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</si>
  <si>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</si>
  <si>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</si>
  <si>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</si>
  <si>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</si>
  <si>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</si>
  <si>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</si>
  <si>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</si>
  <si>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</si>
  <si>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</si>
  <si>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</si>
  <si>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</si>
  <si>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</si>
  <si>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</si>
  <si>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</si>
  <si>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</si>
  <si>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</si>
  <si>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</si>
  <si>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</si>
  <si>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</si>
  <si>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</si>
  <si>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</si>
  <si>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</si>
  <si>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</si>
  <si>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</si>
  <si>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</si>
  <si>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</si>
  <si>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</si>
  <si>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</si>
  <si>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</si>
  <si>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</si>
  <si>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</si>
  <si>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</si>
  <si>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</si>
  <si>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</si>
  <si>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</si>
  <si>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</si>
  <si>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</si>
  <si>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</si>
  <si>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</si>
  <si>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</si>
  <si>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</si>
  <si>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</si>
  <si>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</si>
  <si>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</si>
  <si>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</si>
  <si>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</si>
  <si>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</si>
  <si>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</si>
  <si>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</si>
  <si>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</si>
  <si>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</si>
  <si>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</si>
  <si>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</si>
  <si>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</si>
  <si>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</si>
  <si>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</si>
  <si>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</si>
  <si>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</si>
  <si>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</si>
  <si>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</si>
  <si>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</si>
  <si>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</si>
  <si>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</si>
  <si>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</si>
  <si>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</si>
  <si>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</si>
  <si>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</si>
  <si>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</si>
  <si>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</si>
  <si>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</si>
  <si>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</si>
  <si>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</si>
  <si>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</si>
  <si>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</si>
  <si>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</si>
  <si>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</si>
  <si>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</si>
  <si>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</si>
  <si>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</si>
  <si>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</si>
  <si>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</si>
  <si>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</si>
  <si>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</si>
  <si>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</si>
  <si>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</si>
  <si>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</si>
  <si>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</si>
  <si>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</si>
  <si>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</si>
  <si>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</si>
  <si>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</si>
  <si>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</si>
  <si>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</si>
  <si>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</si>
  <si>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</si>
  <si>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</si>
  <si>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</si>
  <si>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</si>
  <si>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</si>
  <si>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</si>
  <si>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</si>
  <si>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</si>
  <si>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</si>
  <si>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</si>
  <si>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</si>
  <si>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</si>
  <si>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</si>
  <si>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</si>
  <si>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</si>
  <si>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</si>
  <si>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</si>
  <si>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</si>
  <si>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</si>
  <si>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</si>
  <si>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</si>
  <si>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</si>
  <si>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</si>
  <si>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</si>
  <si>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</si>
  <si>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</si>
  <si>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</si>
  <si>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</si>
  <si>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</si>
  <si>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</si>
  <si>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</si>
  <si>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</si>
  <si>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</si>
  <si>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</si>
  <si>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</si>
  <si>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</si>
  <si>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</si>
  <si>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</si>
  <si>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</si>
  <si>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</si>
  <si>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</si>
  <si>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</si>
  <si>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</si>
  <si>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</si>
  <si>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</si>
  <si>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</si>
  <si>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</si>
  <si>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</si>
  <si>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</si>
  <si>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</si>
  <si>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</si>
  <si>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</si>
  <si>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</si>
  <si>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</si>
  <si>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</si>
  <si>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</si>
  <si>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</si>
  <si>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</si>
  <si>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</si>
  <si>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</si>
  <si>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</si>
  <si>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</si>
  <si>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</si>
  <si>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</si>
  <si>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</si>
  <si>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</si>
  <si>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</si>
  <si>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</si>
  <si>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</si>
  <si>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</si>
  <si>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</si>
  <si>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</si>
  <si>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</si>
  <si>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</si>
  <si>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</si>
  <si>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</si>
  <si>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</si>
  <si>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</si>
  <si>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</si>
  <si>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</si>
  <si>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</si>
  <si>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</si>
  <si>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</si>
  <si>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</si>
  <si>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</si>
  <si>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</si>
  <si>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</si>
  <si>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</si>
  <si>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</si>
  <si>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</si>
  <si>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</si>
  <si>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</si>
  <si>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</si>
  <si>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</si>
  <si>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</si>
  <si>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</si>
  <si>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</si>
  <si>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</si>
  <si>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</si>
  <si>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</si>
  <si>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</si>
  <si>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</si>
  <si>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</si>
  <si>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</si>
  <si>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</si>
  <si>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</si>
  <si>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</si>
  <si>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</si>
  <si>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</si>
  <si>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</si>
  <si>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</si>
  <si>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</si>
  <si>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</si>
  <si>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</si>
  <si>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</si>
  <si>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</si>
  <si>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</si>
  <si>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</si>
  <si>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</si>
  <si>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</si>
  <si>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</si>
  <si>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</si>
  <si>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</si>
  <si>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</si>
  <si>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</si>
  <si>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</si>
  <si>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</si>
  <si>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</si>
  <si>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</si>
  <si>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</si>
  <si>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</si>
  <si>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</si>
  <si>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</si>
  <si>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</si>
  <si>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</si>
  <si>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</si>
  <si>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</si>
  <si>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</si>
  <si>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</si>
  <si>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</si>
  <si>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</si>
  <si>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</si>
  <si>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</si>
  <si>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</si>
  <si>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</si>
  <si>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</si>
  <si>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</si>
  <si>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</si>
  <si>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</si>
  <si>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</si>
  <si>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</si>
  <si>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</si>
  <si>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</si>
  <si>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</si>
  <si>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</si>
  <si>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</si>
  <si>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</si>
  <si>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</si>
  <si>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</si>
  <si>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</si>
  <si>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</si>
  <si>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</si>
  <si>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</si>
  <si>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</si>
  <si>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</si>
  <si>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</si>
  <si>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</si>
  <si>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</si>
  <si>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</si>
  <si>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</si>
  <si>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</si>
  <si>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</si>
  <si>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</si>
  <si>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</si>
  <si>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</si>
  <si>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</si>
  <si>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</si>
  <si>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</si>
  <si>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</si>
  <si>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</si>
  <si>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</si>
  <si>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</si>
  <si>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</si>
  <si>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</si>
  <si>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</si>
  <si>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</si>
  <si>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</si>
  <si>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</si>
  <si>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</si>
  <si>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</si>
  <si>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</si>
  <si>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</si>
  <si>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</si>
  <si>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</si>
  <si>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</si>
  <si>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</si>
  <si>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</si>
  <si>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</si>
  <si>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</si>
  <si>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</si>
  <si>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</si>
  <si>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</si>
  <si>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</si>
  <si>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</si>
  <si>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</si>
  <si>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</si>
  <si>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</si>
  <si>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</si>
  <si>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</si>
  <si>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</si>
  <si>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</si>
  <si>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</si>
  <si>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</si>
  <si>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</si>
  <si>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</si>
  <si>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</si>
  <si>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</si>
  <si>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</si>
  <si>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</si>
  <si>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</si>
  <si>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</si>
  <si>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</si>
  <si>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</si>
  <si>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</si>
  <si>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</si>
  <si>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</si>
  <si>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</si>
  <si>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</si>
  <si>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</si>
  <si>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</si>
  <si>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</si>
  <si>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</si>
  <si>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</si>
  <si>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</si>
  <si>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</si>
  <si>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</si>
  <si>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</si>
  <si>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</si>
  <si>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</si>
  <si>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</si>
  <si>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</si>
  <si>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</si>
  <si>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</si>
  <si>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</si>
  <si>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</si>
  <si>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</si>
  <si>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</si>
  <si>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</si>
  <si>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</si>
  <si>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</si>
  <si>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</si>
  <si>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</si>
  <si>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</si>
  <si>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</si>
  <si>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</si>
  <si>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</si>
  <si>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</si>
  <si>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</si>
  <si>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</si>
  <si>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</si>
  <si>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</si>
  <si>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</si>
  <si>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</si>
  <si>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</si>
  <si>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</si>
  <si>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</si>
  <si>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</si>
  <si>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</si>
  <si>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</si>
  <si>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</si>
  <si>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</si>
  <si>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</si>
  <si>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</si>
  <si>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</si>
  <si>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</si>
  <si>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</si>
  <si>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</si>
  <si>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</si>
  <si>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</si>
  <si>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</si>
  <si>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</si>
  <si>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</si>
  <si>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</si>
  <si>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</si>
  <si>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</si>
  <si>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</si>
  <si>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</si>
  <si>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</si>
  <si>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</si>
  <si>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</si>
  <si>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</si>
  <si>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</si>
  <si>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</si>
  <si>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</si>
  <si>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</si>
  <si>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</si>
  <si>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</si>
  <si>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</si>
  <si>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</si>
  <si>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</si>
  <si>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</si>
  <si>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</si>
  <si>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</si>
  <si>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</si>
  <si>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</si>
  <si>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</si>
  <si>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</si>
  <si>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</si>
  <si>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</si>
  <si>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</si>
  <si>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</si>
  <si>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</si>
  <si>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</si>
  <si>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</si>
  <si>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</si>
  <si>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</si>
  <si>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</si>
  <si>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</si>
  <si>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</si>
  <si>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</si>
  <si>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</si>
  <si>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</si>
  <si>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</si>
  <si>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</si>
  <si>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</si>
  <si>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</si>
  <si>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</si>
  <si>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</si>
  <si>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</si>
  <si>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</si>
  <si>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</si>
  <si>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</si>
  <si>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</si>
  <si>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</si>
  <si>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</si>
  <si>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</si>
  <si>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</si>
  <si>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</si>
  <si>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</si>
  <si>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</si>
  <si>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</si>
  <si>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</si>
  <si>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</si>
  <si>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</si>
  <si>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</si>
  <si>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</si>
  <si>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</si>
  <si>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</si>
  <si>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</si>
  <si>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</si>
  <si>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</si>
  <si>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</si>
  <si>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</si>
  <si>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</si>
  <si>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</si>
  <si>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</si>
  <si>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</si>
  <si>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</si>
  <si>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</si>
  <si>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</si>
  <si>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</si>
  <si>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</si>
  <si>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</si>
  <si>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</si>
  <si>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</si>
  <si>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</si>
  <si>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</si>
  <si>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</si>
  <si>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</si>
  <si>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</si>
  <si>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</si>
  <si>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</si>
  <si>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</si>
  <si>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</si>
  <si>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</si>
  <si>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</si>
  <si>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</si>
  <si>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</si>
  <si>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</si>
  <si>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</si>
  <si>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</si>
  <si>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</si>
  <si>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</si>
  <si>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</si>
  <si>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</si>
  <si>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</si>
  <si>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</si>
  <si>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</si>
  <si>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</si>
  <si>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</si>
  <si>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</si>
  <si>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</si>
  <si>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</si>
  <si>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</si>
  <si>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</si>
  <si>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</si>
  <si>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</si>
  <si>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</si>
  <si>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</si>
  <si>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</si>
  <si>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</si>
  <si>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</si>
  <si>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</si>
  <si>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</si>
  <si>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</si>
  <si>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</si>
  <si>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</si>
  <si>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</si>
  <si>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</si>
  <si>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</si>
  <si>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</si>
  <si>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</si>
  <si>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</si>
  <si>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</si>
  <si>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</si>
  <si>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</si>
  <si>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</si>
  <si>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</si>
  <si>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</si>
  <si>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</si>
  <si>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</si>
  <si>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</si>
  <si>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</si>
  <si>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</si>
  <si>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</si>
  <si>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</si>
  <si>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</si>
  <si>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</si>
  <si>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</si>
  <si>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</si>
  <si>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</si>
  <si>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</si>
  <si>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</si>
  <si>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</si>
  <si>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</si>
  <si>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</si>
  <si>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</si>
  <si>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</si>
  <si>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</si>
  <si>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</si>
  <si>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</si>
  <si>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</si>
  <si>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</si>
  <si>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</si>
  <si>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</si>
  <si>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</si>
  <si>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</si>
  <si>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</si>
  <si>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</si>
  <si>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</si>
  <si>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</si>
  <si>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</si>
  <si>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</si>
  <si>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</si>
  <si>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</si>
  <si>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</si>
  <si>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</si>
  <si>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</si>
  <si>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</si>
  <si>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</si>
  <si>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</si>
  <si>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</si>
  <si>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</si>
  <si>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</si>
  <si>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</si>
  <si>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</si>
  <si>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</si>
  <si>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</si>
  <si>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</si>
  <si>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</si>
  <si>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</si>
  <si>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</si>
  <si>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</si>
  <si>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</si>
  <si>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</si>
  <si>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</si>
  <si>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</si>
  <si>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</si>
  <si>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</si>
  <si>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</si>
  <si>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</si>
  <si>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</si>
  <si>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</si>
  <si>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</si>
  <si>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</si>
  <si>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</si>
  <si>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</si>
  <si>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</si>
  <si>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</si>
  <si>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</si>
  <si>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</si>
  <si>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</si>
  <si>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</si>
  <si>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</si>
  <si>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</si>
  <si>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</si>
  <si>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</si>
  <si>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</si>
  <si>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</si>
  <si>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</si>
  <si>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</si>
  <si>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</si>
  <si>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</si>
  <si>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</si>
  <si>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</si>
  <si>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</si>
  <si>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</si>
  <si>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</si>
  <si>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</si>
  <si>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</si>
  <si>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</si>
  <si>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</si>
  <si>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</si>
  <si>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</si>
  <si>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</si>
  <si>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</si>
  <si>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</si>
  <si>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</si>
  <si>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</si>
  <si>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</si>
  <si>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</si>
  <si>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</si>
  <si>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</si>
  <si>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</si>
  <si>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</si>
  <si>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</si>
  <si>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</si>
  <si>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</si>
  <si>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</si>
  <si>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</si>
  <si>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</si>
  <si>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</si>
  <si>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</si>
  <si>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</si>
  <si>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</si>
  <si>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</si>
  <si>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</si>
  <si>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</si>
  <si>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</si>
  <si>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</si>
  <si>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</si>
  <si>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</si>
  <si>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</si>
  <si>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</si>
  <si>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</si>
  <si>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</si>
  <si>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</si>
  <si>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</si>
  <si>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</si>
  <si>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</si>
  <si>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</si>
  <si>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</si>
  <si>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</si>
  <si>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</si>
  <si>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</si>
  <si>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</si>
  <si>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</si>
  <si>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</si>
  <si>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</si>
  <si>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</si>
  <si>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</si>
  <si>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</si>
  <si>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</si>
  <si>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</si>
  <si>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</si>
  <si>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</si>
  <si>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</si>
  <si>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</si>
  <si>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</si>
  <si>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</si>
  <si>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</si>
  <si>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</si>
  <si>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</si>
  <si>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</si>
  <si>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</si>
  <si>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</si>
  <si>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</si>
  <si>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</si>
  <si>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</si>
  <si>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</si>
  <si>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</si>
  <si>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</si>
  <si>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</si>
  <si>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</si>
  <si>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</si>
  <si>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</si>
  <si>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</si>
  <si>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</si>
  <si>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</si>
  <si>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</si>
  <si>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</si>
  <si>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</si>
  <si>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</si>
  <si>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</si>
  <si>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</si>
  <si>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</si>
  <si>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</si>
  <si>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</si>
  <si>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</si>
  <si>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</si>
  <si>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</si>
  <si>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</si>
  <si>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</si>
  <si>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</si>
  <si>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</si>
  <si>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</si>
  <si>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</si>
  <si>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</si>
  <si>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</si>
  <si>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</si>
  <si>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</si>
  <si>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</si>
  <si>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</si>
  <si>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</si>
  <si>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</si>
  <si>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</si>
  <si>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</si>
  <si>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</si>
  <si>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</si>
  <si>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</si>
  <si>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</si>
  <si>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</si>
  <si>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</si>
  <si>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</si>
  <si>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</si>
  <si>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</si>
  <si>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</si>
  <si>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</si>
  <si>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</si>
  <si>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</si>
  <si>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</si>
  <si>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</si>
  <si>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</si>
  <si>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</si>
  <si>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</si>
  <si>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</si>
  <si>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</si>
  <si>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</si>
  <si>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</si>
  <si>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</si>
  <si>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</si>
  <si>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</si>
  <si>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</si>
  <si>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</si>
  <si>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</si>
  <si>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</si>
  <si>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</si>
  <si>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</si>
  <si>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</si>
  <si>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</si>
  <si>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</si>
  <si>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</si>
  <si>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</si>
  <si>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</si>
  <si>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</si>
  <si>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</si>
  <si>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</si>
  <si>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</si>
  <si>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</si>
  <si>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</si>
  <si>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</si>
  <si>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</si>
  <si>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</si>
  <si>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</si>
  <si>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</si>
  <si>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</si>
  <si>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</si>
  <si>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</si>
  <si>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</si>
  <si>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</si>
  <si>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</si>
  <si>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</si>
  <si>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</si>
  <si>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</si>
  <si>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</si>
  <si>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</si>
  <si>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</si>
  <si>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</si>
  <si>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</si>
  <si>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</si>
  <si>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</si>
  <si>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</si>
  <si>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</si>
  <si>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</si>
  <si>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</si>
  <si>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</si>
  <si>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</si>
  <si>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</si>
  <si>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</si>
  <si>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</si>
  <si>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</si>
  <si>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</si>
  <si>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</si>
  <si>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</si>
  <si>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</si>
  <si>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</si>
  <si>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</si>
  <si>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</si>
  <si>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</si>
  <si>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</si>
  <si>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</si>
  <si>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</si>
  <si>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</si>
  <si>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</si>
  <si>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</si>
  <si>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</si>
  <si>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</si>
  <si>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</si>
  <si>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</si>
  <si>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</si>
  <si>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</si>
  <si>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</si>
  <si>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</si>
  <si>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</si>
  <si>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</si>
  <si>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</si>
  <si>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</si>
  <si>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</si>
  <si>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</si>
  <si>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</si>
  <si>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</si>
  <si>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</si>
  <si>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</si>
  <si>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</si>
  <si>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</si>
  <si>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</si>
  <si>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</si>
  <si>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</si>
  <si>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</si>
  <si>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</si>
  <si>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</si>
  <si>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</si>
  <si>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</si>
  <si>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</si>
  <si>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</si>
  <si>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</si>
  <si>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</si>
  <si>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</si>
  <si>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</si>
  <si>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</si>
  <si>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</si>
  <si>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</si>
  <si>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</si>
  <si>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</si>
  <si>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</si>
  <si>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</si>
  <si>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</si>
  <si>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</si>
  <si>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</si>
  <si>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</si>
  <si>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</si>
  <si>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</si>
  <si>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</si>
  <si>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</si>
  <si>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</si>
  <si>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</si>
  <si>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</si>
  <si>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</si>
  <si>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</si>
  <si>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</si>
  <si>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</si>
  <si>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</si>
  <si>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</si>
  <si>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</si>
  <si>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</si>
  <si>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</si>
  <si>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</si>
  <si>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</si>
  <si>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</si>
  <si>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</si>
  <si>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</si>
  <si>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</si>
  <si>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</si>
  <si>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</si>
  <si>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</si>
  <si>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</si>
  <si>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</si>
  <si>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</si>
  <si>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</si>
  <si>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</si>
  <si>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</si>
  <si>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</si>
  <si>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</si>
  <si>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</si>
  <si>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</si>
  <si>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</si>
  <si>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</si>
  <si>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</si>
  <si>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</si>
  <si>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</si>
  <si>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</si>
  <si>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</si>
  <si>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</si>
  <si>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</si>
  <si>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</si>
  <si>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</si>
  <si>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</si>
  <si>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</si>
  <si>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</si>
  <si>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</si>
  <si>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</si>
  <si>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</si>
  <si>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</si>
  <si>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</si>
  <si>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</si>
  <si>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</si>
  <si>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</si>
  <si>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</si>
  <si>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</si>
  <si>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</si>
  <si>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</si>
  <si>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</si>
  <si>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</si>
  <si>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</si>
  <si>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</si>
  <si>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</si>
  <si>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</si>
  <si>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</si>
  <si>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</si>
  <si>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</si>
  <si>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</si>
  <si>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</si>
  <si>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</si>
  <si>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</si>
  <si>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</si>
  <si>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</si>
  <si>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</si>
  <si>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</si>
  <si>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</si>
  <si>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</si>
  <si>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</si>
  <si>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</si>
  <si>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</si>
  <si>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</si>
  <si>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</si>
  <si>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</si>
  <si>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</si>
  <si>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</si>
  <si>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</si>
  <si>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</si>
  <si>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</si>
  <si>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</si>
  <si>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</si>
  <si>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</si>
  <si>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</si>
  <si>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</si>
  <si>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</si>
  <si>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</si>
  <si>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</si>
  <si>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</si>
  <si>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</si>
  <si>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</si>
  <si>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</si>
  <si>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</si>
  <si>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</si>
  <si>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</si>
  <si>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</si>
  <si>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</si>
  <si>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</si>
  <si>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</si>
  <si>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</si>
  <si>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</si>
  <si>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</si>
  <si>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</si>
  <si>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</si>
  <si>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</si>
  <si>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</si>
  <si>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</si>
  <si>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</si>
  <si>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</si>
  <si>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</si>
  <si>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</si>
  <si>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</si>
  <si>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</si>
  <si>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</si>
  <si>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</si>
  <si>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</si>
  <si>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</si>
  <si>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</si>
  <si>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</si>
  <si>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</si>
  <si>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</si>
  <si>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</si>
  <si>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</si>
  <si>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</si>
  <si>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</si>
  <si>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</si>
  <si>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</si>
  <si>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</si>
  <si>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</si>
  <si>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</si>
  <si>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</si>
  <si>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</si>
  <si>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</si>
  <si>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</si>
  <si>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</si>
  <si>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</si>
  <si>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</si>
  <si>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</si>
  <si>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</si>
  <si>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</si>
  <si>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</si>
  <si>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</si>
  <si>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</si>
  <si>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</si>
  <si>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</si>
  <si>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</si>
  <si>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</si>
  <si>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</si>
  <si>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</si>
  <si>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</si>
  <si>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</si>
  <si>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</si>
  <si>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</si>
  <si>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</si>
  <si>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</si>
  <si>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</si>
  <si>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</si>
  <si>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</si>
  <si>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</si>
  <si>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</si>
  <si>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</si>
  <si>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</si>
  <si>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</si>
  <si>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</si>
  <si>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</si>
  <si>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</si>
  <si>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</si>
  <si>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</si>
  <si>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</si>
  <si>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</si>
  <si>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</si>
  <si>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</si>
  <si>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</si>
  <si>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</si>
  <si>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</si>
  <si>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</si>
  <si>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</si>
  <si>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</si>
  <si>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</si>
  <si>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</si>
  <si>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</si>
  <si>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</si>
  <si>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</si>
  <si>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</si>
  <si>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</si>
  <si>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</si>
  <si>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</si>
  <si>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</si>
  <si>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</si>
  <si>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</si>
  <si>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</si>
  <si>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</si>
  <si>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</si>
  <si>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</si>
  <si>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</si>
  <si>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</si>
  <si>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</si>
  <si>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</si>
  <si>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</si>
  <si>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</si>
  <si>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</si>
  <si>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</si>
  <si>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</si>
  <si>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</si>
  <si>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</si>
  <si>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</si>
  <si>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</si>
  <si>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</si>
  <si>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</si>
  <si>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</si>
  <si>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</si>
  <si>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</si>
  <si>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</si>
  <si>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</si>
  <si>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</si>
  <si>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</si>
  <si>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</si>
  <si>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</si>
  <si>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</si>
  <si>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</si>
  <si>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</si>
  <si>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</si>
  <si>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</si>
  <si>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</si>
  <si>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</si>
  <si>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</si>
  <si>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</si>
  <si>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</si>
  <si>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</si>
  <si>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</si>
  <si>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</si>
  <si>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</si>
  <si>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</si>
  <si>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</si>
  <si>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</si>
  <si>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</si>
  <si>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</si>
  <si>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</si>
  <si>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</si>
  <si>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</si>
  <si>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</si>
  <si>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</si>
  <si>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</si>
  <si>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</si>
  <si>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</si>
  <si>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</si>
  <si>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</si>
  <si>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</si>
  <si>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</si>
  <si>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</si>
  <si>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</si>
  <si>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</si>
  <si>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</si>
  <si>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</si>
  <si>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</si>
  <si>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</si>
  <si>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</si>
  <si>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</si>
  <si>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</si>
  <si>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</si>
  <si>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</si>
  <si>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</si>
  <si>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</si>
  <si>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</si>
  <si>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</si>
  <si>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</si>
  <si>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</si>
  <si>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</si>
  <si>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</si>
  <si>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</si>
  <si>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</si>
  <si>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</si>
  <si>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</si>
  <si>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</si>
  <si>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</si>
  <si>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</si>
  <si>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</si>
  <si>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</si>
  <si>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</si>
  <si>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</si>
  <si>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</si>
  <si>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</si>
  <si>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</si>
  <si>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</si>
  <si>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</si>
  <si>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</si>
  <si>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</si>
  <si>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</si>
  <si>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</si>
  <si>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</si>
  <si>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</si>
  <si>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</si>
  <si>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</si>
  <si>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</si>
  <si>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</si>
  <si>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</si>
  <si>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</si>
  <si>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</si>
  <si>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</si>
  <si>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</si>
  <si>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</si>
  <si>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</si>
  <si>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</si>
  <si>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</si>
  <si>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</si>
  <si>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</si>
  <si>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</si>
  <si>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</si>
  <si>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</si>
  <si>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</si>
  <si>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</si>
  <si>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</si>
  <si>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</si>
  <si>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</si>
  <si>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</si>
  <si>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</si>
  <si>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</si>
  <si>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</si>
  <si>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</si>
  <si>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</si>
  <si>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</si>
  <si>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</si>
  <si>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</si>
  <si>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</si>
  <si>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</si>
  <si>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</si>
  <si>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</si>
  <si>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</si>
  <si>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</si>
  <si>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</si>
  <si>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</si>
  <si>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</si>
  <si>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</si>
  <si>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</si>
  <si>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</si>
  <si>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</si>
  <si>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</si>
  <si>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</si>
  <si>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</si>
  <si>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</si>
  <si>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</si>
  <si>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</si>
  <si>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</si>
  <si>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</si>
  <si>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</si>
  <si>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</si>
  <si>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</si>
  <si>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</si>
  <si>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</si>
  <si>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</si>
  <si>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</si>
  <si>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</si>
  <si>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</si>
  <si>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</si>
  <si>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</si>
  <si>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</si>
  <si>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</si>
  <si>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</si>
  <si>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</si>
  <si>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</si>
  <si>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</si>
  <si>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</si>
  <si>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</si>
  <si>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</si>
  <si>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</si>
  <si>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</si>
  <si>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</si>
  <si>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</si>
  <si>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</si>
  <si>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</si>
  <si>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</si>
  <si>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</si>
  <si>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</si>
  <si>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</si>
  <si>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</si>
  <si>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</si>
  <si>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</si>
  <si>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</si>
  <si>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</si>
  <si>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</si>
  <si>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</si>
  <si>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</si>
  <si>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</si>
  <si>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</si>
  <si>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</si>
  <si>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</si>
  <si>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</si>
  <si>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</si>
  <si>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</si>
  <si>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</si>
  <si>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</si>
  <si>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</si>
  <si>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</si>
  <si>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</si>
  <si>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</si>
  <si>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</si>
  <si>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</si>
  <si>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</si>
  <si>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</si>
  <si>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</si>
  <si>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</si>
  <si>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</si>
  <si>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</si>
  <si>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</si>
  <si>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</si>
  <si>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</si>
  <si>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</si>
  <si>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</si>
  <si>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</si>
  <si>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</si>
  <si>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</si>
  <si>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</si>
  <si>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</si>
  <si>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</si>
  <si>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</si>
  <si>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</si>
  <si>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</si>
  <si>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</si>
  <si>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</si>
  <si>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</si>
  <si>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</si>
  <si>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</si>
  <si>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</si>
  <si>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</si>
  <si>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</si>
  <si>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</si>
  <si>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</si>
  <si>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</si>
  <si>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</si>
  <si>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</si>
  <si>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</si>
  <si>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</si>
  <si>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</si>
  <si>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</si>
  <si>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</si>
  <si>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</si>
  <si>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</si>
  <si>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</si>
  <si>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</si>
  <si>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</si>
  <si>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</si>
  <si>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</si>
  <si>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</si>
  <si>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</si>
  <si>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</si>
  <si>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</si>
  <si>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</si>
  <si>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</si>
  <si>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</si>
  <si>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</si>
  <si>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</si>
  <si>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</si>
  <si>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</si>
  <si>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</si>
  <si>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</si>
  <si>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</si>
  <si>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</si>
  <si>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</si>
  <si>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</si>
  <si>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</si>
  <si>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</si>
  <si>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</si>
  <si>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</si>
  <si>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</si>
  <si>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</si>
  <si>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</si>
  <si>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</si>
  <si>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</si>
  <si>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</si>
  <si>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</si>
  <si>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</si>
  <si>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</si>
  <si>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</si>
  <si>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</si>
  <si>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</si>
  <si>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</si>
  <si>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</si>
  <si>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</si>
  <si>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</si>
  <si>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</si>
  <si>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</si>
  <si>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</si>
  <si>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</si>
  <si>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</si>
  <si>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</si>
  <si>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</si>
  <si>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</si>
  <si>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</si>
  <si>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</si>
  <si>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</si>
  <si>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</si>
  <si>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</si>
  <si>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</si>
  <si>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</si>
  <si>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</si>
  <si>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</si>
  <si>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</si>
  <si>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</si>
  <si>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</si>
  <si>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</si>
  <si>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</si>
  <si>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</si>
  <si>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</si>
  <si>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</si>
  <si>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</si>
  <si>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</si>
  <si>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</si>
  <si>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</si>
  <si>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</si>
  <si>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</si>
  <si>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</si>
  <si>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</si>
  <si>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</si>
  <si>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</si>
  <si>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</si>
  <si>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</si>
  <si>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</si>
  <si>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</si>
  <si>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</si>
  <si>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</si>
  <si>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</si>
  <si>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</si>
  <si>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</si>
  <si>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</si>
  <si>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</si>
  <si>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</si>
  <si>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</si>
  <si>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</si>
  <si>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</si>
  <si>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</si>
  <si>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</si>
  <si>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</si>
  <si>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</si>
  <si>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</si>
  <si>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</si>
  <si>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</si>
  <si>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</si>
  <si>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</si>
  <si>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</si>
  <si>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</si>
  <si>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</si>
  <si>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</si>
  <si>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</si>
  <si>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</si>
  <si>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</si>
  <si>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</si>
  <si>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</si>
  <si>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</si>
  <si>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</si>
  <si>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</si>
  <si>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</si>
  <si>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</si>
  <si>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</si>
  <si>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</si>
  <si>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</si>
  <si>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</si>
  <si>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</si>
  <si>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</si>
  <si>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</si>
  <si>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</si>
  <si>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</si>
  <si>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</si>
  <si>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</si>
  <si>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</si>
  <si>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</si>
  <si>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</si>
  <si>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</si>
  <si>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</si>
  <si>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</si>
  <si>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</si>
  <si>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</si>
  <si>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</si>
  <si>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</si>
  <si>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</si>
  <si>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</si>
  <si>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</si>
  <si>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</si>
  <si>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</si>
  <si>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</si>
  <si>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</si>
  <si>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</si>
  <si>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</si>
  <si>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</si>
  <si>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</si>
  <si>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</si>
  <si>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</si>
  <si>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</si>
  <si>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</si>
  <si>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</si>
  <si>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</si>
  <si>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</si>
  <si>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</si>
  <si>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</si>
  <si>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</si>
  <si>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</si>
  <si>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</si>
  <si>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</si>
  <si>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</si>
  <si>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</si>
  <si>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</si>
  <si>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</si>
  <si>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</si>
  <si>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</si>
  <si>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</si>
  <si>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</si>
  <si>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</si>
  <si>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</si>
  <si>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</si>
  <si>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</si>
  <si>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</si>
  <si>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</si>
  <si>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</si>
  <si>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</si>
  <si>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</si>
  <si>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</si>
  <si>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</si>
  <si>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</si>
  <si>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</si>
  <si>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</si>
  <si>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</si>
  <si>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</si>
  <si>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</si>
  <si>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</si>
  <si>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</si>
  <si>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</si>
  <si>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</si>
  <si>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</si>
  <si>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</si>
  <si>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</si>
  <si>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</si>
  <si>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</si>
  <si>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</si>
  <si>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</si>
  <si>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</si>
  <si>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</si>
  <si>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</si>
  <si>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</si>
  <si>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</si>
  <si>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</si>
  <si>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</si>
  <si>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</si>
  <si>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</si>
  <si>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</si>
  <si>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</si>
  <si>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</si>
  <si>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</si>
  <si>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</si>
  <si>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</si>
  <si>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</si>
  <si>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</si>
  <si>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</si>
  <si>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</si>
  <si>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</si>
  <si>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</si>
  <si>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</si>
  <si>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</si>
  <si>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</si>
  <si>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</si>
  <si>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</si>
  <si>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</si>
  <si>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</si>
  <si>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</si>
  <si>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</si>
  <si>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</si>
  <si>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</si>
  <si>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</si>
  <si>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</si>
  <si>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</si>
  <si>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</si>
  <si>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</si>
  <si>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</si>
  <si>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</si>
  <si>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</si>
  <si>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</si>
  <si>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</si>
  <si>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</si>
  <si>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</si>
  <si>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</si>
  <si>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</si>
  <si>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</si>
  <si>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</si>
  <si>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</si>
  <si>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</si>
  <si>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</si>
  <si>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</si>
  <si>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</si>
  <si>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</si>
  <si>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</si>
  <si>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</si>
  <si>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</si>
  <si>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</si>
  <si>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</si>
  <si>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</si>
  <si>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</si>
  <si>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</si>
  <si>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</si>
  <si>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</si>
  <si>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</si>
  <si>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</si>
  <si>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</si>
  <si>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</si>
  <si>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</si>
  <si>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</si>
  <si>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</si>
  <si>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</si>
  <si>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</si>
  <si>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</si>
  <si>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</si>
  <si>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</si>
  <si>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</si>
  <si>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</si>
  <si>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</si>
  <si>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</si>
  <si>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</si>
  <si>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</si>
  <si>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</si>
  <si>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</si>
  <si>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</si>
  <si>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</si>
  <si>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</si>
  <si>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</si>
  <si>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</si>
  <si>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</si>
  <si>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</si>
  <si>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</si>
  <si>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</si>
  <si>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</si>
  <si>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</si>
  <si>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</si>
  <si>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</si>
  <si>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</si>
  <si>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</si>
  <si>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</si>
  <si>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</si>
  <si>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</si>
  <si>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</si>
  <si>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</si>
  <si>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</si>
  <si>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</si>
  <si>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</si>
  <si>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</si>
  <si>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</si>
  <si>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</si>
  <si>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</si>
  <si>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</si>
  <si>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</si>
  <si>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</si>
  <si>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</si>
  <si>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</si>
  <si>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</si>
  <si>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</si>
  <si>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</si>
  <si>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</si>
  <si>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</si>
  <si>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</si>
  <si>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</si>
  <si>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</si>
  <si>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</si>
  <si>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</si>
  <si>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</si>
  <si>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</si>
  <si>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</si>
  <si>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</si>
  <si>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</si>
  <si>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</si>
  <si>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</si>
  <si>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</si>
  <si>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</si>
  <si>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</si>
  <si>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</si>
  <si>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</si>
  <si>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</si>
  <si>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</si>
  <si>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</si>
  <si>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</si>
  <si>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</si>
  <si>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</si>
  <si>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</si>
  <si>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</si>
  <si>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</si>
  <si>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</si>
  <si>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</si>
  <si>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</si>
  <si>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</si>
  <si>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</si>
  <si>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</si>
  <si>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</si>
  <si>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</si>
  <si>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</si>
  <si>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</si>
  <si>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</si>
  <si>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</si>
  <si>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</si>
  <si>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</si>
  <si>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</si>
  <si>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</si>
  <si>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</si>
  <si>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</si>
  <si>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</si>
  <si>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</si>
  <si>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</si>
  <si>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</si>
  <si>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</si>
  <si>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</si>
  <si>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</si>
  <si>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</si>
  <si>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</si>
  <si>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</si>
  <si>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</si>
  <si>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</si>
  <si>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</si>
  <si>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</si>
  <si>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</si>
  <si>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</si>
  <si>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</si>
  <si>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</si>
  <si>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</si>
  <si>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</si>
  <si>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</si>
  <si>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</si>
  <si>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</si>
  <si>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</si>
  <si>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</si>
  <si>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</si>
  <si>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</si>
  <si>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</si>
  <si>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</si>
  <si>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</si>
  <si>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</si>
  <si>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</si>
  <si>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</si>
  <si>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</si>
  <si>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</si>
  <si>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</si>
  <si>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</si>
  <si>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</si>
  <si>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</si>
  <si>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</si>
  <si>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</si>
  <si>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</si>
  <si>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</si>
  <si>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</si>
  <si>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</si>
  <si>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</si>
  <si>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</si>
  <si>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</si>
  <si>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</si>
  <si>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</si>
  <si>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</si>
  <si>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</si>
  <si>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</si>
  <si>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</si>
  <si>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</si>
  <si>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</si>
  <si>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</si>
  <si>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</si>
  <si>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</si>
  <si>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</si>
  <si>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</si>
  <si>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</si>
  <si>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</si>
  <si>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</si>
  <si>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</si>
  <si>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</si>
  <si>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</si>
  <si>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</si>
  <si>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</si>
  <si>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</si>
  <si>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</si>
  <si>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</si>
  <si>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</si>
  <si>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</si>
  <si>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</si>
  <si>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</si>
  <si>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</si>
  <si>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</si>
  <si>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</si>
  <si>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</si>
  <si>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</si>
  <si>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</si>
  <si>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</si>
  <si>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</si>
  <si>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</si>
  <si>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</si>
  <si>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</si>
  <si>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</si>
  <si>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</si>
  <si>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</si>
  <si>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</si>
  <si>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</si>
  <si>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</si>
  <si>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</si>
  <si>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</si>
  <si>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</si>
  <si>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</si>
  <si>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</si>
  <si>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</si>
  <si>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</si>
  <si>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</si>
  <si>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</si>
  <si>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</si>
  <si>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</si>
  <si>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</si>
  <si>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</si>
  <si>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</si>
  <si>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</si>
  <si>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</si>
  <si>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</si>
  <si>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</si>
  <si>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</si>
  <si>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137</t>
  </si>
  <si>
    <t>PCM-20251201-00000366</t>
  </si>
  <si>
    <t xml:space="preserve">SCECO Blackout in whole Area, Teams securing Hub Sites , anther team moved from buridah
50 min </t>
  </si>
  <si>
    <t xml:space="preserve"> PCM-20250215-00000830 </t>
  </si>
  <si>
    <t>LTE site still down and  site located in aramco area access issue need special permission</t>
  </si>
  <si>
    <t>no pcm</t>
  </si>
  <si>
    <t>Another team on the way need 35 Min</t>
  </si>
  <si>
    <t>EM team on the way need 10 Min</t>
  </si>
  <si>
    <t>No pcm</t>
  </si>
  <si>
    <t>sceco power cut, site located in AlBalad parking not available &amp; Team Connecting PG</t>
  </si>
  <si>
    <t>PCM-20251201-00000738</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</si>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</sst>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6" totalsRowShown="0" headerRowDxfId="46" dataDxfId="45" headerRowBorderDxfId="43" tableBorderDxfId="44" totalsRowBorderDxfId="42">
  <autoFilter ref="A1:L2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329.52893900463096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2.3730671295197681E-2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45992.477364930557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45992.477364930557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45992.477364930557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45992.477364930557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45992.477364930557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45992.477364699072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45992.477364699072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45992.477364699072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45992.477364699072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45992.477364699072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45992.477364699072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45992.477364699072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45992.477364699072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45992.477364699072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45992.477364699072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45992.477364699072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45992.477364699072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45992.477364699072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45992.477364699072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45992.477364699072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45992.477364699072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45992.477364699072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45992.477364699072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45992.477364699072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45992.477364699072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45992.477364699072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45992.477364699072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45992.477364699072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45992.477364699072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45992.477364699072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45992.477364699072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45992.477364699072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45992.477364699072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45992.477364699072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45992.477364699072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45992.477364699072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45992.477364699072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45992.477364699072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45992.477364699072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45992.477364699072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45992.477364699072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45992.477364699072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45992.477364699072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45992.477364699072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45992.477364699072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45992.477364699072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45992.477364699072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45992.477364699072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45992.477364699072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45992.477364699072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45992.477364699072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45992.477364699072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45992.477364699072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45992.477364699072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45992.477364699072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45992.477364699072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45992.477364699072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45992.477364699072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45992.477364699072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45992.477364699072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45992.477364699072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45992.477364699072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45992.477364699072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45992.477364699072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45992.477364699072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45992.477364699072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45992.477364699072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45992.477364699072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45992.477364699072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45992.477364699072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45992.477364699072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45992.477364699072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45992.477364699072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45992.477364699072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45992.477364699072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45992.477364699072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45992.477364699072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45992.477364699072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45992.477364699072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45992.477364699072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45992.477364699072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45992.477364699072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45992.477364699072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45992.477364699072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45992.477364699072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45992.477364699072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45992.477364699072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45992.477364699072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45992.477364699072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45992.477364699072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45992.477364699072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45992.477364699072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45992.477364699072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45992.477364699072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45992.477364699072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45992.477364699072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45992.477364699072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45992.477364699072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45992.477364699072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45992.477364699072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45992.477364699072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45992.477364699072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45992.477364699072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45992.477364699072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45992.477364699072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45992.477364699072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45992.477364699072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45992.477364699072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45992.477364699072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45992.477364699072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45992.477364699072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45992.477364699072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45992.477364699072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45992.477364699072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45992.477364699072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45992.477364699072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45992.477364699072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45992.477364699072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45992.477364699072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45992.477364699072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45992.477364699072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45992.477364699072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45992.477364699072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45992.477364699072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45992.477364699072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45992.477364699072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45992.477364699072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45992.477364699072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45992.477364699072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45992.477364699072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45992.477364699072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45992.477364699072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45992.477364699072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45992.477364699072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45992.477364699072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45992.477364699072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45992.477364699072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45992.477364699072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45992.477364699072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45992.477364699072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45992.477364699072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45992.477364699072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45992.477364699072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45992.477364699072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45992.477364699072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45992.477364699072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45992.477364699072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45992.477364699072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45992.477364699072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45992.477364699072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45992.477364699072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45992.477364699072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45992.477364699072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45992.477364699072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45992.477364699072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45992.477364699072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45992.477364699072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45992.477364699072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45992.477364699072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45992.477364699072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45992.477364699072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45992.477364699072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45992.477364699072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45992.477364699072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45992.477364699072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45992.477364699072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45992.477364699072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45992.477364699072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45992.477364699072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45992.477364699072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45992.477364699072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45992.477364699072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45992.477364699072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45992.477364699072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45992.477364699072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45992.477364699072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45992.477364699072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45992.477364699072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45992.477364699072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45992.477364699072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45992.477364699072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45992.477364699072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45992.477364699072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45992.477364699072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45992.477364699072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45992.477364699072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45992.477364699072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45992.477364699072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45992.477364699072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45992.477364699072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45992.477364699072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45992.477364699072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45992.477364699072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45992.477364699072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45992.477364699072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45992.477364699072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45992.477364699072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45992.477364699072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45992.477364699072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45992.477364699072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45992.477364699072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45992.477364699072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45992.477364699072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45992.477364699072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45992.477364699072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45992.477364699072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45992.477364699072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45992.477364699072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45992.477364699072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45992.477364699072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45992.477364699072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45992.477364699072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45992.477364699072</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CDC037FD-1644-4CDC-9728-EB6E23D64634}"/>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167.47752696759562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8.0899459490756271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0.20522372685081791</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0.14147372685692972</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45992.477364930557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45992.477364930557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45992.477364930557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45992.477364930557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45992.477364930557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45992.477364930557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45992.477364930557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45992.477364930557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45992.477364930557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45992.477364930557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45992.477364930557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45992.477364930557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45992.477364930557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45992.477364930557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45992.477364930557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45992.477364930557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45992.477364930557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45992.477364930557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45992.477364930557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45992.477364930557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45992.477364930557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45992.477364930557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45992.477364930557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45992.477364930557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45992.477364930557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45992.477364930557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45992.477364930557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45992.477364930557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45992.477364930557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45992.477364930557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45992.477364930557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45992.477364930557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45992.477364930557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45992.477364930557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45992.477364930557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45992.477364930557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45992.477364930557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45992.477364930557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45992.477364930557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45992.477364930557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45992.477364930557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45992.477364930557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45992.477364930557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45992.477364930557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45992.477364930557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45992.477364930557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45992.477364930557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45992.477364930557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45992.477364930557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45992.477364930557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45992.477364930557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45992.477364930557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45992.477364930557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45992.477364930557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45992.477364930557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45992.477364930557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45992.477364930557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45992.477364930557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45992.477364930557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45992.477364930557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45992.477364930557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45992.477364930557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45992.477364930557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45992.477364930557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45992.477364930557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45992.477364930557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45992.477364930557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45992.477364930557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45992.477364930557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45992.477364930557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45992.477364930557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45992.477364930557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45992.477364930557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45992.477364930557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45992.477364930557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45992.477364930557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45992.477364930557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45992.477364930557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45992.477364930557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45992.477364930557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45992.477364930557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45992.477364930557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45992.477364930557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45992.477364930557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45992.477364930557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45992.477364930557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45992.477364930557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45992.477364930557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45992.477364930557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45992.477364930557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45992.477364930557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45992.477364930557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45992.477364930557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45992.477364930557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45992.477364930557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45992.477364930557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45992.477364930557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45992.477364930557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45992.477364930557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45992.477364930557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45992.477364930557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45992.477364930557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45992.477364930557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45992.477364930557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45992.477364930557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45992.477364930557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45992.477364930557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45992.477364930557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45992.477364930557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45992.477364930557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45992.477364930557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45992.477364930557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45992.477364930557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45992.477364930557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45992.477364930557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45992.477364930557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45992.477364930557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45992.477364930557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45992.477364930557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45992.477364930557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45992.477364930557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45992.477364930557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45992.477364930557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45992.477364930557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45992.477364930557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45992.477364930557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45992.477364930557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45992.477364930557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45992.477364930557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45992.477364930557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45992.477364930557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45992.477364930557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45992.477364930557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45992.477364930557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45992.477364930557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45992.477364930557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45992.477364930557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45992.477364930557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45992.477364930557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45992.477364930557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45992.477364930557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45992.477364930557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45992.477364930557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45992.477364930557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45992.477364930557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45992.477364930557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45992.477364930557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45992.477364930557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45992.477364930557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45992.477364930557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45992.477364930557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45992.477364930557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45992.477364930557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45992.477364930557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45992.477364930557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45992.477364930557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45992.477364930557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45992.477364930557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45992.477364930557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45992.477364930557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45992.477364930557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45992.477364930557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45992.477364930557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45992.477364930557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45992.477364930557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45992.477364930557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45992.477364930557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45992.477364930557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45992.477364930557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45992.477364930557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45992.477364930557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45992.477364930557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45992.477364930557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45992.477364930557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45992.477364930557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45992.477364930557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45992.477364930557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45992.477364930557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45992.477364930557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45992.477364930557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45992.477364930557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45992.477364930557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45992.477364930557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45992.477364930557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45992.477364930557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45992.477364930557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45992.477364930557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45992.477364930557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45992.477364930557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45992.477364930557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45992.477364930557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45992.477364930557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45992.477364930557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45992.477364930557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45992.477364930557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45992.477364930557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45992.477364930557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45992.477364930557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45992.477364930557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45992.477364930557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45992.477364930557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45992.477364930557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45992.477364930557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45992.477364930557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45992.477364930557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45992.477364930557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45992.477364930557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45992.477364930557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45992.477364930557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45992.477364930557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45992.477364930557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45992.477364930557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45992.477364930557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45992.477364930557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45992.477364930557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45992.477364930557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45992.477364930557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45992.477364930557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45992.477364930557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45992.477364930557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45992.477364930557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45992.477364930557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45992.477364930557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45992.477364930557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45992.477364930557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45992.477364930557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45992.477364930557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45992.477364930557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45992.477364930557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45992.477364930557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45992.477364930557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45992.477364930557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45992.477364930557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45992.477364930557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45992.477364930557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45992.477364930557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45992.477364930557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45992.477364930557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45992.477364930557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45992.477364930557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45992.477364930557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45992.477364930557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45992.477364930557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45992.477364930557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45992.477364930557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45992.477364930557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45992.477364930557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45992.477364930557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45992.477364930557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45992.477364930557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45992.477364930557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45992.477364930557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45992.477364930557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45992.477364930557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45992.477364930557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45992.477364930557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45992.477364930557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45992.477364930557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45992.477364930557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45992.477364930557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45992.477364930557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45992.477364930557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45992.477364930557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45992.477364930557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45992.477364930557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45992.477364930557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45992.477364930557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45992.477364930557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45992.477364930557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45992.477364930557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45992.477364930557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45992.477364930557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45992.477364930557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45992.477364930557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45992.477364930557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45992.477364930557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45992.477364930557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45992.477364930557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45992.477364930557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45992.477364930557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45992.477364930557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45992.477364930557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45992.477364930557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45992.477364930557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45992.477364930557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45992.477364930557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45992.477364930557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45992.477364930557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45992.477364930557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45992.477364930557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45992.477364930557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45992.477364930557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45992.477364930557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45992.477364930557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45992.477364930557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45992.477364930557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45992.477364930557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45992.477364930557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45992.477364930557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45992.477364930557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45992.477364930557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45992.477364930557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45992.477364930557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45992.477364930557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45992.477364930557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45992.477364930557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45992.477364930557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45992.477364930557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45992.477364930557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45992.477364930557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45992.477364930557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45992.477364930557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45992.477364930557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45992.477364930557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45992.477364930557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45992.477364930557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45992.477364930557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45992.477364930557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45992.477364930557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45992.477364930557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45992.477364930557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45992.477364930557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45992.477364930557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45992.477364930557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45992.477364930557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45992.477364930557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45992.477364930557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45992.477364930557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45992.477364930557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45992.477364930557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45992.477364930557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45992.477364930557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45992.477364930557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45992.477364930557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45992.477364930557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45992.477364930557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45992.477364930557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45992.477364930557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45992.477364930557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45992.477364930557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45992.477364930557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45992.477364930557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45992.477364930557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45992.477364930557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45992.477364930557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45992.477364930557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45992.477364930557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45992.477364930557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45992.477364930557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45992.477364930557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45992.477364930557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45992.477364930557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45992.477364930557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45992.477364930557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45992.477364930557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45992.477364930557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45992.477364930557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45992.477364930557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45992.477364930557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45992.477364930557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45992.477364930557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45992.477364930557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45992.477364930557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45992.477364930557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45992.477364930557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45992.477364930557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45992.477364930557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45992.477364930557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45992.477364930557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45992.477364930557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45992.477364930557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45992.477364930557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45992.477364930557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45992.477364930557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45992.477364930557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45992.477364930557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45992.477364930557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45992.477364930557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45992.477364930557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45992.477364930557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45992.477364930557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45992.477364930557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45992.477364930557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45992.477364930557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45992.477364930557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45992.477364930557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45992.477364930557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45992.477364930557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45992.477364930557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45992.477364930557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45992.477364930557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45992.477364930557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45992.477364930557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45992.477364930557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45992.477364930557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45992.477364930557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45992.477364930557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45992.477364930557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45992.477364930557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45992.477364930557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45992.477364930557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45992.477364930557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45992.477364930557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45992.477364930557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45992.477364930557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45992.477364930557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45992.477364930557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45992.477364930557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45992.477364930557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45992.477364930557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45992.477364930557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45992.477364930557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45992.477364930557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45992.477364930557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45992.477364930557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45992.477364930557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45992.477364930557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45992.477364930557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45992.477364930557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45992.477364930557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45992.477364930557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45992.477364930557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45992.477364930557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45992.477364930557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45992.477364930557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45992.477364930557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45992.477364930557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45992.477364930557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45992.477364930557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45992.477364930557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45992.477364930557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45992.477364930557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45992.477364930557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45992.477364930557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45992.477364930557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45992.477364930557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45992.477364930557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45992.477364930557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45992.477364930557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45992.477364930557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45992.477364930557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45992.477364930557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45992.477364930557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45992.477364930557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45992.477364930557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45992.477364930557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45992.477364930557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45992.477364930557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45992.477364930557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45992.477364930557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45992.477364930557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45992.477364930557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45992.477364930557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45992.477364930557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45992.477364930557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45992.477364930557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45992.477364930557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45992.477364930557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45992.477364930557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45992.477364930557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45992.477364930557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45992.477364930557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45992.477364930557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45992.477364930557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45992.477364930557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45992.477364930557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45992.477364930557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45992.477364930557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45992.477364930557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45992.477364930557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45992.477364930557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45992.477364930557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45992.477364930557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45992.477364930557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45992.477364930557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45992.477364930557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45992.477364930557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45992.477364930557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45992.477364930557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45992.477364930557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45992.477364930557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45992.477364930557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45992.477364930557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45992.477364930557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45992.477364930557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45992.477364930557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45992.477364930557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45992.477364930557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45992.477364930557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45992.477364930557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45992.477364930557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45992.477364930557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45992.477364930557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45992.477364930557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45992.477364930557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45992.477364930557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45992.477364930557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45992.477364930557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45992.477364930557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45992.477364930557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45992.477364930557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45992.477364930557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45992.477364930557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45992.477364930557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45992.477364930557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45992.477364930557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45992.477364930557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45992.477364930557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45992.477364930557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45992.477364930557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45992.477364930557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45992.477364930557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45992.477364930557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45992.477364930557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45992.477364930557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45992.477364930557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45992.477364930557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45992.477364930557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45992.477364930557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45992.477364930557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45992.477364930557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45992.477364930557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45992.477364930557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45992.477364930557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45992.477364930557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45992.477364930557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45992.477364930557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45992.477364930557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45992.477364930557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45992.477364930557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45992.477364930557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45992.477364930557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45992.477364930557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45992.477364930557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45992.477364930557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45992.477364930557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45992.477364930557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45992.477364930557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45992.477364930557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45992.477364930557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45992.477364930557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45992.477364930557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45992.477364930557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45992.477364930557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45992.477364930557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45992.477364930557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45992.477364930557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45992.477364930557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45992.477364930557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45992.477364930557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45992.477364930557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45992.477364930557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45992.477364930557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45992.477364930557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45992.477364930557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45992.477364930557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45992.477364930557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45992.477364930557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45992.477364930557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45992.477364930557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45992.477364930557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45992.477364930557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45992.477364930557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45992.477364930557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45992.477364930557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45992.477364930557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45992.477364930557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45992.477364930557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45992.477364930557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45992.477364930557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45992.477364930557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45992.477364930557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45992.477364930557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45992.477364930557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45992.477364930557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45992.477364930557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45992.477364930557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45992.477364930557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45992.477364930557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45992.477364930557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45992.477364930557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45992.477364930557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45992.477364930557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45992.477364930557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45992.477364930557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45992.477364930557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45992.477364930557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45992.477364930557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45992.477364930557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45992.477364930557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45992.477364930557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45992.477364930557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45992.477364930557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45992.477364930557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45992.477364930557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45992.477364930557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45992.477364930557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45992.477364930557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45992.477364930557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45992.477364930557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45992.477364930557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45992.477364930557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45992.477364930557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45992.477364930557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45992.477364930557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45992.477364930557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45992.477364930557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45992.477364930557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45992.477364930557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45992.477364930557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45992.477364930557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45992.477364930557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45992.477364930557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45992.477364930557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45992.477364930557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45992.477364930557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45992.477364930557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45992.477364930557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45992.477364930557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45992.477364930557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45992.477364930557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45992.477364930557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45992.477364930557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45992.477364930557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45992.477364930557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45992.477364930557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45992.477364930557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45992.477364930557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45992.477364930557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45992.477364930557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45992.477364930557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45992.477364930557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45992.477364930557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45992.477364930557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45992.477364930557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45992.477364930557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45992.477364930557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45992.477364930557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45992.477364930557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45992.477364930557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45992.477364930557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45992.477364930557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45992.477364930557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45992.477364930557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45992.477364930557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45992.477364930557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45992.477364930557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45992.477364930557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45992.477364930557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45992.477364930557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45992.477364930557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45992.477364930557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45992.477364930557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45992.477364930557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45992.477364930557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45992.477364930557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45992.477364930557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45992.477364930557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45992.477364930557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45992.477364930557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45992.477364930557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45992.477364930557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45992.477364930557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45992.477364930557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45992.477364930557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45992.477364930557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45992.477364930557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45992.477364930557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45992.477364930557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45992.477364930557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45992.477364930557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45992.477364930557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45992.477364930557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45992.477364930557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45992.477364930557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45992.477364930557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45992.477364930557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45992.477364930557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45992.477364930557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45992.477364930557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45992.477364930557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45992.477364930557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45992.477364930557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45992.477364930557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45992.477364930557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45992.477364930557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45992.477364930557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45992.477364930557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45992.477364930557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45992.477364930557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45992.477364930557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45992.477364930557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45992.477364930557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45992.477364930557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45992.477364930557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45992.477364930557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45992.477364930557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45992.477364930557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45992.477364930557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45992.477364930557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45992.477364930557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45992.477364930557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45992.477364930557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45992.477364930557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45992.477364930557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45992.477364930557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45992.477364930557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45992.477364930557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45992.477364930557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45992.477364930557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45992.477364930557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45992.477364930557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45992.477364930557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45992.477364930557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45992.477364930557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45992.477364930557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45992.477364930557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45992.477364930557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45992.477364930557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45992.477364930557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45992.477364930557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45992.477364930557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45992.477364930557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45992.477364930557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45992.477364930557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45992.477364930557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45992.477364930557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45992.477364930557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45992.477364930557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45992.477364930557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45992.477364930557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45992.477364930557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45992.477364930557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45992.477364930557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45992.477364930557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45992.477364930557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45992.477364930557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45992.477364930557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45992.477364930557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45992.477364930557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45992.477364930557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45992.477364930557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45992.477364930557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45992.477364930557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45992.477364930557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45992.477364930557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45992.477364930557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45992.477364930557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45992.477364930557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45992.477364930557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45992.477364930557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45992.477364930557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45992.477364930557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45992.477364930557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45992.477364930557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45992.477364930557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45992.477364930557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45992.477364930557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45992.477364930557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45992.477364930557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45992.477364930557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45992.477364930557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45992.477364930557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45992.477364930557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45992.477364930557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45992.477364930557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45992.477364930557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45992.477364930557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45992.477364930557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45992.477364930557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45992.477364930557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45992.477364930557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45992.477364930557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45992.477364930557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45992.477364930557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45992.477364930557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45992.477364930557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45992.477364930557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45992.477364930557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45992.477364930557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45992.477364930557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45992.477364930557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45992.477364930557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45992.477364930557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45992.477364930557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45992.477364930557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45992.477364930557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45992.477364930557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45992.477364930557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45992.477364930557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45992.477364930557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45992.477364930557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45992.477364930557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45992.477364930557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45992.477364930557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45992.477364930557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45992.477364930557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45992.477364930557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45992.477364930557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45992.477364930557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45992.477364930557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45992.477364930557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45992.477364930557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45992.477364930557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45992.477364930557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45992.477364930557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45992.477364930557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45992.477364930557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45992.477364930557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45992.477364930557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45992.477364930557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45992.477364930557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45992.477364930557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45992.477364930557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45992.477364930557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45992.477364930557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45992.477364930557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45992.477364930557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45992.477364930557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45992.477364930557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45992.477364930557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45992.477364930557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45992.477364930557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45992.477364930557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45992.477364930557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45992.477364930557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45992.477364930557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45992.477364930557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45992.477364930557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45992.477364930557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45992.477364930557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45992.477364930557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45992.477364930557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45992.477364930557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45992.477364930557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45992.477364930557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45992.477364930557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45992.477364930557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45992.477364930557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45992.477364930557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45992.477364930557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45992.477364930557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45992.477364930557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45992.477364930557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45992.477364930557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45992.477364930557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45992.477364930557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45992.477364930557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45992.477364930557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45992.477364930557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45992.477364930557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45992.477364930557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45992.477364930557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45992.477364930557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45992.477364930557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45992.477364930557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45992.477364930557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45992.477364930557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45992.477364930557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45992.477364930557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45992.477364930557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45992.477364930557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45992.477364930557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45992.477364930557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45992.477364930557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45992.477364930557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45992.477364930557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45992.477364930557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45992.477364930557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45992.477364930557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45992.477364930557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45992.477364930557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45992.477364930557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45992.477364930557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45992.477364930557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45992.477364930557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45992.477364930557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45992.477364930557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45992.477364930557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45992.477364930557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45992.477364930557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45992.477364930557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45992.477364930557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45992.477364930557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45992.477364930557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45992.477364930557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45992.477364930557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45992.477364930557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45992.477364930557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45992.477364930557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45992.477364930557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45992.477364930557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45992.477364930557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45992.477364930557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45992.477364930557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45992.477364930557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45992.477364930557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45992.477364930557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45992.477364930557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45992.477364930557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45992.477364930557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45992.477364930557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45992.477364930557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45992.477364930557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45992.477364930557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45992.477364930557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45992.477364930557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45992.477364930557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45992.477364930557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45992.477364930557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45992.477364930557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45992.477364930557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45992.477364930557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45992.477364930557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45992.477364930557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45992.477364930557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45992.477364930557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45992.477364930557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45992.477364930557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45992.477364930557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45992.477364930557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45992.477364930557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45992.477364930557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45992.477364930557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45992.477364930557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45992.477364930557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45992.477364930557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45992.477364930557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45992.477364930557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45992.477364930557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45992.477364930557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45992.477364930557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45992.477364930557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45992.477364930557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45992.477364930557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45992.477364930557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45992.477364930557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45992.477364930557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45992.477364930557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45992.477364930557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45992.477364930557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45992.477364930557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45992.477364930557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45992.477364930557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45992.477364930557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45992.477364930557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45992.477364930557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45992.477364930557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45992.477364930557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45992.477364930557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45992.477364930557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45992.477364930557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45992.477364930557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45992.477364930557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45992.477364930557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45992.477364930557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45992.477364930557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45992.477364930557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45992.477364930557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45992.477364930557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45992.477364930557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45992.477364930557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45992.477364930557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45992.477364930557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45992.477364930557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45992.477364930557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45992.477364930557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45992.477364930557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45992.477364930557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45992.477364930557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45992.477364930557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45992.477364930557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45992.477364930557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45992.477364930557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45992.477364930557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45992.477364930557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45992.477364930557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45992.477364930557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45992.477364930557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45992.477364930557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45992.477364930557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45992.477364930557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45992.477364930557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45992.477364930557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45992.477364930557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45992.477364930557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45992.477364930557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45992.477364930557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45992.477364930557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45992.477364930557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45992.477364930557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45992.477364930557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45992.477364930557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45992.477364930557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45992.477364930557</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6"/>
  <sheetViews>
    <sheetView tabSelected="1"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288.99664733796089</v>
      </c>
      <c r="H2" s="92">
        <v>45703.474768518521</v>
      </c>
      <c r="I2" s="92" t="str">
        <f>IFERROR(VLOOKUP(D2,DB!A:F,6,0),"")</f>
        <v>SCECO</v>
      </c>
      <c r="J2" s="92" t="str">
        <f>IFERROR(VLOOKUP(D2,DB!A:G,7,0),"")</f>
        <v>Dead</v>
      </c>
      <c r="K2" s="94" t="s">
        <v>39199</v>
      </c>
      <c r="L2" s="88" t="str">
        <f>IFERROR(VLOOKUP(D2,DB!A:I,9,0),"")</f>
        <v>Latis</v>
      </c>
    </row>
    <row r="3" spans="1:16" s="95" customFormat="1" ht="15" customHeight="1">
      <c r="A3" s="110" t="s">
        <v>39200</v>
      </c>
      <c r="B3" s="110" t="str">
        <f>IFERROR(VLOOKUP(D3,DB!A:K,11,0),"")</f>
        <v>R4</v>
      </c>
      <c r="C3" s="90">
        <v>1</v>
      </c>
      <c r="D3" s="88" t="s">
        <v>37130</v>
      </c>
      <c r="E3" s="91" t="s">
        <v>39106</v>
      </c>
      <c r="F3" s="92"/>
      <c r="G3" s="93">
        <f ca="1">IFERROR(NOW()-F3,"")</f>
        <v>45992.477364699072</v>
      </c>
      <c r="H3" s="92">
        <v>45992.394814814812</v>
      </c>
      <c r="I3" s="110" t="str">
        <f>IFERROR(VLOOKUP(D3,DB!A:F,6,0),"")</f>
        <v>SCECO</v>
      </c>
      <c r="J3" s="110" t="str">
        <f>IFERROR(VLOOKUP(D3,DB!A:G,7,0),"")</f>
        <v>Dead</v>
      </c>
      <c r="K3" s="94" t="s">
        <v>39201</v>
      </c>
      <c r="L3" s="88" t="str">
        <f>IFERROR(VLOOKUP(D3,DB!A:I,9,0),"")</f>
        <v>Latis</v>
      </c>
    </row>
    <row r="4" spans="1:16" ht="15" customHeight="1">
      <c r="A4" s="110" t="s">
        <v>39200</v>
      </c>
      <c r="B4" s="110" t="str">
        <f>IFERROR(VLOOKUP(D4,DB!A:K,11,0),"")</f>
        <v>R4</v>
      </c>
      <c r="C4" s="90">
        <v>1</v>
      </c>
      <c r="D4" s="88" t="s">
        <v>28802</v>
      </c>
      <c r="E4" s="91" t="s">
        <v>39106</v>
      </c>
      <c r="F4" s="92"/>
      <c r="G4" s="93">
        <f t="shared" ref="G4:G18" ca="1" si="0">IFERROR(NOW()-F4,"")</f>
        <v>45992.477364930557</v>
      </c>
      <c r="H4" s="92">
        <v>45992.396863425929</v>
      </c>
      <c r="I4" s="110" t="str">
        <f>IFERROR(VLOOKUP(D4,DB!A:F,6,0),"")</f>
        <v>SCECO</v>
      </c>
      <c r="J4" s="110" t="str">
        <f>IFERROR(VLOOKUP(D4,DB!A:G,7,0),"")</f>
        <v>Good</v>
      </c>
      <c r="K4" s="94" t="s">
        <v>39202</v>
      </c>
      <c r="L4" s="88" t="str">
        <f>IFERROR(VLOOKUP(D4,DB!A:I,9,0),"")</f>
        <v>Latis</v>
      </c>
    </row>
    <row r="5" spans="1:16" ht="21" customHeight="1">
      <c r="A5" s="110" t="s">
        <v>39203</v>
      </c>
      <c r="B5" s="110" t="s">
        <v>5395</v>
      </c>
      <c r="C5" s="90">
        <v>1</v>
      </c>
      <c r="D5" s="88" t="s">
        <v>29846</v>
      </c>
      <c r="E5" s="91" t="s">
        <v>39106</v>
      </c>
      <c r="F5" s="92"/>
      <c r="G5" s="93">
        <f t="shared" ca="1" si="0"/>
        <v>45992.477364930557</v>
      </c>
      <c r="H5" s="92">
        <v>45992.412245370368</v>
      </c>
      <c r="I5" s="110" t="str">
        <f>IFERROR(VLOOKUP(D5,DB!A:F,6,0),"")</f>
        <v>SCECO</v>
      </c>
      <c r="J5" s="110" t="str">
        <f>IFERROR(VLOOKUP(D5,DB!A:G,7,0),"")</f>
        <v>Dead</v>
      </c>
      <c r="K5" s="94" t="s">
        <v>39204</v>
      </c>
      <c r="L5" s="88" t="str">
        <f>IFERROR(VLOOKUP(D6,DB!A:I,9,0),"")</f>
        <v>Latis</v>
      </c>
    </row>
    <row r="6" spans="1:16" ht="15" customHeight="1">
      <c r="A6" s="110" t="s">
        <v>39205</v>
      </c>
      <c r="B6" s="110" t="s">
        <v>5395</v>
      </c>
      <c r="C6" s="90">
        <v>1</v>
      </c>
      <c r="D6" s="88" t="s">
        <v>34045</v>
      </c>
      <c r="E6" s="91" t="s">
        <v>39106</v>
      </c>
      <c r="F6" s="92">
        <v>45992.476018518515</v>
      </c>
      <c r="G6" s="93">
        <f t="shared" ca="1" si="0"/>
        <v>1.3464120420394465E-3</v>
      </c>
      <c r="H6" s="92">
        <v>45992.469768518517</v>
      </c>
      <c r="I6" s="110" t="str">
        <f>IFERROR(VLOOKUP(D6,DB!A:F,6,0),"")</f>
        <v>SCECO</v>
      </c>
      <c r="J6" s="110" t="str">
        <f>IFERROR(VLOOKUP(D6,DB!A:G,7,0),"")</f>
        <v>No BB Shifted</v>
      </c>
      <c r="K6" s="94" t="s">
        <v>39206</v>
      </c>
      <c r="L6" s="88" t="str">
        <f>IFERROR(VLOOKUP(#REF!,DB!A:I,9,0),"")</f>
        <v/>
      </c>
    </row>
    <row r="7" spans="1:16" ht="15" customHeight="1">
      <c r="A7" s="110"/>
      <c r="B7" s="110" t="str">
        <f>IFERROR(VLOOKUP(D7,DB!A:K,11,0),"")</f>
        <v/>
      </c>
      <c r="C7" s="90"/>
      <c r="D7" s="88"/>
      <c r="E7" s="91"/>
      <c r="F7" s="92"/>
      <c r="G7" s="93">
        <f t="shared" ca="1" si="0"/>
        <v>45992.477364930557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45992.477364930557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45992.477364930557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45992.477364930557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45992.477364930557</v>
      </c>
      <c r="H11" s="92"/>
      <c r="I11" s="110" t="str">
        <f>IFERROR(VLOOKUP(D11,DB!A:F,6,0),"")</f>
        <v/>
      </c>
      <c r="J11" s="110" t="str">
        <f>IFERROR(VLOOKUP(D11,DB!A:G,7,0),"")</f>
        <v/>
      </c>
      <c r="K11" s="94"/>
      <c r="L11" s="88" t="str">
        <f>IFERROR(VLOOKUP(D11,DB!A:I,9,0),"")</f>
        <v/>
      </c>
    </row>
    <row r="12" spans="1:16" ht="15" customHeight="1">
      <c r="A12" s="110"/>
      <c r="B12" s="110" t="str">
        <f>IFERROR(VLOOKUP(D13,DB!A:K,11,0),"")</f>
        <v/>
      </c>
      <c r="C12" s="90"/>
      <c r="D12" s="150"/>
      <c r="E12" s="91"/>
      <c r="F12" s="92"/>
      <c r="G12" s="93">
        <f t="shared" ca="1" si="0"/>
        <v>45992.477364930557</v>
      </c>
      <c r="H12" s="92"/>
      <c r="I12" s="110" t="str">
        <f>IFERROR(VLOOKUP(D13,DB!A:F,6,0),"")</f>
        <v/>
      </c>
      <c r="J12" s="110" t="str">
        <f>IFERROR(VLOOKUP(D13,DB!A:G,7,0),"")</f>
        <v/>
      </c>
      <c r="K12" s="94"/>
      <c r="L12" s="88" t="str">
        <f>IFERROR(VLOOKUP(D13,DB!A:I,9,0),"")</f>
        <v/>
      </c>
    </row>
    <row r="13" spans="1:16" ht="15" customHeight="1">
      <c r="A13" s="110"/>
      <c r="B13" s="110" t="str">
        <f>IFERROR(VLOOKUP(#REF!,DB!A:K,11,0),"")</f>
        <v/>
      </c>
      <c r="C13" s="90"/>
      <c r="D13" s="88"/>
      <c r="E13" s="91"/>
      <c r="F13" s="92"/>
      <c r="G13" s="93">
        <f t="shared" ca="1" si="0"/>
        <v>45992.477364930557</v>
      </c>
      <c r="H13" s="92"/>
      <c r="I13" s="110" t="str">
        <f>IFERROR(VLOOKUP(#REF!,DB!A:F,6,0),"")</f>
        <v/>
      </c>
      <c r="J13" s="110" t="str">
        <f>IFERROR(VLOOKUP(#REF!,DB!A:G,7,0),"")</f>
        <v/>
      </c>
      <c r="K13" s="94"/>
      <c r="L13" s="88" t="str">
        <f>IFERROR(VLOOKUP(#REF!,DB!A:I,9,0),"")</f>
        <v/>
      </c>
    </row>
    <row r="14" spans="1:16" ht="15" customHeight="1">
      <c r="A14" s="110"/>
      <c r="B14" s="110" t="str">
        <f>IFERROR(VLOOKUP(D14,DB!A:K,11,0),"")</f>
        <v/>
      </c>
      <c r="C14" s="90"/>
      <c r="D14" s="88"/>
      <c r="E14" s="91"/>
      <c r="F14" s="92"/>
      <c r="G14" s="93">
        <f t="shared" ca="1" si="0"/>
        <v>45992.477364930557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45992.477364930557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45992.477364930557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45992.477364930557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45992.477364930557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45992.477364930557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45992.477364930557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45992.477364930557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45992.477364930557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45992.477364930557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45992.477364930557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45992.477364930557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45992.477364930557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45992.477364930557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45992.477364930557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45992.477364930557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45992.477364930557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45992.477364930557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45992.477364930557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45992.477364930557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45992.477364930557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45992.477364930557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45992.477364930557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45992.477364930557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45992.477364930557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45992.477364930557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45992.477364930557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45992.477364930557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45992.477364930557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45992.477364930557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45992.477364930557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45992.477364930557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45992.477364930557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45992.477364930557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45992.477364930557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45992.477364930557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45992.477364930557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45992.477364930557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45992.477364930557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45992.477364930557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45992.477364930557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45992.477364930557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45992.477364930557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45992.477364930557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45992.477364930557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45992.477364930557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45992.477364930557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45992.477364930557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45992.477364930557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45992.477364930557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45992.477364930557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45992.477364930557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45992.477364930557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45992.477364930557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45992.477364930557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45992.477364930557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45992.477364930557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45992.477364930557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45992.477364930557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45992.477364930557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45992.477364930557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45992.477364930557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45992.477364930557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45992.477364930557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45992.477364930557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45992.477364930557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45992.477364930557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45992.477364930557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45992.477364930557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45992.477364930557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45992.477364930557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45992.477364930557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45992.477364930557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45992.477364930557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45992.477364930557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45992.477364930557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45992.477364930557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45992.477364930557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45992.477364930557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45992.477364930557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45992.477364930557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45992.477364930557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45992.477364930557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45992.477364930557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45992.477364930557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45992.477364930557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45992.477364930557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45992.477364930557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45992.477364930557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45992.477364930557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45992.477364930557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45992.477364930557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45992.477364930557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45992.477364930557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45992.477364930557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45992.477364930557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45992.477364930557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45992.477364930557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45992.477364930557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45992.477364930557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45992.477364930557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45992.477364930557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45992.477364930557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45992.477364930557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45992.477364930557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45992.477364930557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45992.477364930557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45992.477364930557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45992.477364930557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45992.477364930557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45992.477364930557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45992.477364930557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45992.477364930557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45992.477364930557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45992.477364930557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45992.477364930557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45992.477364930557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45992.477364930557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45992.477364930557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45992.477364930557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45992.477364930557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45992.477364930557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45992.477364930557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45992.477364930557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45992.477364930557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45992.477364930557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45992.477364930557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45992.477364930557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45992.477364930557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45992.477364930557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45992.477364930557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45992.477364930557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45992.477364930557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210" ca="1" si="3">IFERROR(NOW()-F147,"")</f>
        <v>45992.477364930557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45992.477364930557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45992.477364930557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45992.477364930557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45992.477364930557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45992.477364930557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45992.477364930557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45992.477364930557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45992.477364930557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45992.477364930557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45992.477364930557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45992.477364930557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45992.477364930557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45992.477364930557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45992.477364930557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45992.477364930557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45992.477364930557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45992.477364930557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45992.477364930557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45992.477364930557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45992.477364930557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45992.477364930557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45992.477364930557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45992.477364930557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45992.477364930557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45992.477364930557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45992.477364930557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45992.477364930557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45992.477364930557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45992.477364930557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45992.477364930557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45992.477364930557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45992.477364930557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45992.477364930557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45992.477364930557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45992.477364930557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45992.477364930557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45992.477364930557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45992.477364930557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45992.477364930557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45992.477364930557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45992.477364930557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45992.477364930557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45992.477364930557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45992.477364930557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45992.477364930557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45992.477364930557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45992.477364930557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45992.477364930557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45992.477364930557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45992.477364930557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45992.477364930557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45992.477364930557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45992.477364930557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45992.477364930557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45992.477364930557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45992.477364930557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45992.477364930557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45992.477364930557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45992.477364930557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45992.477364930557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45992.477364930557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45992.477364930557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45992.477364930557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ref="G211:G256" ca="1" si="4">IFERROR(NOW()-F211,"")</f>
        <v>45992.477364930557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45992.477364930557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45992.477364930557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45992.477364930557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45992.477364930557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45992.477364930557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45992.477364930557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45992.477364930557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45992.477364930557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45992.477364930557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45992.477364930557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45992.477364930557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45992.477364930557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45992.477364930557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45992.477364930557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45992.477364930557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45992.477364930557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45992.477364930557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45992.477364930557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45992.477364930557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45992.477364930557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45992.477364930557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45992.477364930557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45992.477364930557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45992.477364930557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45992.477364930557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45992.477364930557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45992.477364930557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45992.477364930557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45992.477364930557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45992.477364930557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45992.477364930557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45992.477364930557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45992.477364930557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45992.477364930557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45992.477364930557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45992.477364930557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45992.477364930557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45992.477364930557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45992.477364930557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45992.477364930557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45992.477364930557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45992.477364930557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45992.477364930557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45992.477364930557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45992.477364930557</v>
      </c>
      <c r="H256" s="92"/>
      <c r="I256" s="110" t="str">
        <f>IFERROR(VLOOKUP(D256,DB!A:F,6,0),"")</f>
        <v/>
      </c>
      <c r="J256" s="110" t="str">
        <f>IFERROR(VLOOKUP(D256,DB!A:G,7,0),"")</f>
        <v/>
      </c>
      <c r="K256" s="94"/>
      <c r="L256" s="88" t="str">
        <f>IFERROR(VLOOKUP(D256,DB!A:I,9,0),"")</f>
        <v/>
      </c>
    </row>
  </sheetData>
  <dataValidations count="2">
    <dataValidation allowBlank="1" showInputMessage="1" showErrorMessage="1" sqref="E1" xr:uid="{A4F81451-56CC-4543-9497-104C4E44EE4B}"/>
    <dataValidation type="list" allowBlank="1" showInputMessage="1" showErrorMessage="1" sqref="E2:E2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100.64530474536878</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39187</v>
      </c>
      <c r="F3" s="38">
        <v>45926.188877314817</v>
      </c>
      <c r="G3" s="105">
        <f t="shared" ref="G3" ca="1" si="0">IFERROR(NOW()-F3,"")</f>
        <v>66.288487615740451</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39187</v>
      </c>
      <c r="F4" s="107">
        <v>45948.661111111112</v>
      </c>
      <c r="G4" s="108">
        <f t="shared" ref="G4" ca="1" si="1">IFERROR(NOW()-F4,"")</f>
        <v>43.816253819444682</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11.104066319443518</v>
      </c>
      <c r="H5" s="136">
        <v>45981.360798611109</v>
      </c>
      <c r="I5" s="106" t="str">
        <f>IFERROR(VLOOKUP(D5,DB!A:F,6,0),"")</f>
        <v>SCECO</v>
      </c>
      <c r="J5" s="106" t="str">
        <f>IFERROR(VLOOKUP(D5,DB!A:G,7,0),"")</f>
        <v>Dead</v>
      </c>
      <c r="K5" s="106" t="s">
        <v>39214</v>
      </c>
      <c r="L5" s="106" t="str">
        <f>IFERROR(VLOOKUP(D5,DB!A:I,9,0),"")</f>
        <v>Latis</v>
      </c>
    </row>
    <row r="6" spans="1:13">
      <c r="A6" s="37"/>
      <c r="B6" s="37" t="str">
        <f>IFERROR(VLOOKUP(D6,DB!A:K,11,0),"")</f>
        <v/>
      </c>
      <c r="C6" s="37"/>
      <c r="D6" s="154"/>
      <c r="E6" s="37"/>
      <c r="F6" s="38"/>
      <c r="G6" s="135">
        <f ca="1">IFERROR(NOW()-F6,"")</f>
        <v>45992.477364930557</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45992.477364930557</v>
      </c>
      <c r="H7" s="38"/>
      <c r="I7" s="37" t="str">
        <f>IFERROR(VLOOKUP(D7,DB!A:F,6,0),"")</f>
        <v/>
      </c>
      <c r="J7" s="37" t="str">
        <f>IFERROR(VLOOKUP(D7,DB!A:G,7,0),"")</f>
        <v/>
      </c>
      <c r="K7" s="37"/>
      <c r="L7" s="37" t="str">
        <f>IFERROR(VLOOKUP(D7,DB!A:I,9,0),"")</f>
        <v/>
      </c>
    </row>
    <row r="8" spans="1:13">
      <c r="A8" s="37"/>
      <c r="B8" s="37" t="str">
        <f>IFERROR(VLOOKUP(D8,DB!A:K,11,0),"")</f>
        <v>R5</v>
      </c>
      <c r="C8" s="37"/>
      <c r="D8" s="37" t="s">
        <v>36505</v>
      </c>
      <c r="E8" s="37"/>
      <c r="F8" s="38"/>
      <c r="G8" s="105">
        <f ca="1">IFERROR(NOW()-F8,"")</f>
        <v>45992.477364699072</v>
      </c>
      <c r="H8" s="38"/>
      <c r="I8" s="37" t="str">
        <f>IFERROR(VLOOKUP(D8,DB!A:F,6,0),"")</f>
        <v>SCECO</v>
      </c>
      <c r="J8" s="37" t="str">
        <f>IFERROR(VLOOKUP(D8,DB!A:G,7,0),"")</f>
        <v>Vandalized</v>
      </c>
      <c r="K8" s="37"/>
      <c r="L8" s="37" t="str">
        <f>IFERROR(VLOOKUP(D8,DB!A:I,9,0),"")</f>
        <v>Latis</v>
      </c>
    </row>
    <row r="9" spans="1:13">
      <c r="A9" s="37"/>
      <c r="B9" s="37" t="str">
        <f>IFERROR(VLOOKUP(D9,DB!A:K,11,0),"")</f>
        <v/>
      </c>
      <c r="C9" s="37"/>
      <c r="D9" s="37"/>
      <c r="E9" s="37"/>
      <c r="F9" s="38"/>
      <c r="G9" s="105">
        <f ca="1">IFERROR(NOW()-F9,"")</f>
        <v>45992.477364699072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45992.477364699072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45992.477364699072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45992.477364699072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45992.477364699072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45992.477364699072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45992.477364699072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45992.477364699072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45992.477364699072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45992.477364699072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45992.477364699072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45992.477364699072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45992.477364699072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45992.477364699072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45992.477364699072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45992.477364699072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45992.477364699072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45992.477364699072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45992.477364699072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45992.477364699072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45992.477364699072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45992.477364699072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45992.477364699072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45992.477364699072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45992.477364699072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45992.477364699072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45992.477364699072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45992.477364699072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45992.477364699072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45992.477364699072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45992.477364699072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45992.477364699072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45992.477364699072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45992.477364699072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45992.477364699072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45992.477364699072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45992.477364699072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45992.477364699072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45992.477364699072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45992.477364699072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45992.477364699072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45992.477364699072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45992.477364699072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45992.477364699072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45992.477364699072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45992.477364699072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45992.477364699072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45992.477364699072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45992.477364699072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45992.477364699072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45992.477364699072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45992.477364699072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45992.477364699072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45992.477364699072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45992.477364699072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45992.477364699072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45992.477364699072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45992.477364699072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45992.477364699072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45992.477364699072</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45992.477364699072</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45992.477364930557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45992.477364699072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45992.477364699072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45992.477364699072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45992.477364699072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45992.477364699072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45992.477364699072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45992.477364699072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45992.477364699072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45992.477364699072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45992.477364699072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45992.477364699072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45992.477364699072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45992.477364699072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45992.477364699072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45992.477364699072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45992.477364699072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45992.477364699072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45992.477364699072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45992.477364699072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45992.477364699072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45992.477364699072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45992.477364699072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45992.477364699072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45992.477364699072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45992.477364699072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45992.477364699072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45992.477364699072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45992.477364699072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45992.477364699072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45992.477364699072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45992.477364699072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45992.477364699072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45992.477364699072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45992.477364699072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45992.477364699072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45992.477364699072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45992.477364699072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45992.477364699072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45992.477364699072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45992.477364699072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45992.477364699072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45992.477364699072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45992.477364699072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45992.477364699072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45992.477364699072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45992.477364699072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45992.477364699072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45992.477364699072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45992.477364699072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45992.477364699072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45992.477364699072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45992.477364699072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45992.477364699072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45992.477364699072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45992.477364699072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45992.477364699072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45992.477364699072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45992.477364699072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45992.477364699072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45992.477364699072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45992.477364699072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45992.477364699072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45992.477364699072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45992.477364699072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45992.477364699072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45992.477364699072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45992.477364699072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45992.477364699072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45992.477364699072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45992.477364699072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45992.477364699072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45992.477364699072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45992.477364699072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45992.477364699072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45992.477364699072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45992.477364699072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45992.477364699072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45992.477364699072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45992.477364699072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45992.477364699072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45992.477364699072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45992.477364699072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45992.477364699072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45992.477364699072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45992.477364699072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45992.477364699072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45992.477364699072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45992.477364699072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45992.477364699072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45992.477364699072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45992.477364699072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45992.477364699072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45992.477364699072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45992.477364699072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45992.477364699072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45992.477364699072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45992.477364699072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45992.477364699072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45992.477364699072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45992.477364699072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45992.477364699072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45992.477364699072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45992.477364699072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45992.477364699072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45992.477364699072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45992.477364699072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45992.477364699072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45992.477364699072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45992.477364699072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45992.477364699072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45992.477364699072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45992.477364699072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45992.477364699072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45992.477364699072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45992.477364699072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45992.477364699072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45992.477364699072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45992.477364699072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45992.477364699072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45992.477364699072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45992.477364699072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45992.477364699072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45992.477364699072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45992.477364699072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45992.477364699072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45992.477364699072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45992.477364699072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45992.477364699072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45992.477364699072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45992.477364699072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45992.477364699072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45992.477364699072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45992.477364699072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45992.477364699072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45992.477364699072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45992.477364699072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45992.477364699072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45992.477364699072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45992.477364699072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45992.477364699072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45992.477364699072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45992.477364699072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45992.477364699072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45992.477364699072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45992.477364699072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45992.477364699072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45992.477364699072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45992.477364699072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45992.477364699072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45992.477364699072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45992.477364699072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45992.477364699072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45992.477364699072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45992.477364699072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45992.477364699072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45992.477364699072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45992.477364699072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45992.477364699072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45992.477364699072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45992.477364699072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45992.477364699072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45992.477364699072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45992.477364699072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45992.477364699072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45992.477364699072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45992.477364699072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45992.477364699072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45992.477364699072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45992.477364699072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45992.477364699072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45992.477364699072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45992.477364699072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45992.477364699072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45992.477364699072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45992.477364699072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45992.477364699072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45992.477364699072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45992.477364699072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45992.477364699072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45992.477364699072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45992.477364699072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45992.477364699072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45992.477364699072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45992.477364699072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45992.477364699072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45992.477364699072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45992.477364699072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45992.477364699072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45992.477364699072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45992.477364699072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45992.477364699072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45992.477364699072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45992.477364699072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45992.477364699072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45992.477364699072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45992.477364699072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45992.477364699072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45992.477364699072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45992.477364699072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45992.477364699072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45992.477364699072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45992.477364699072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45992.477364699072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45992.477364699072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45992.477364699072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45992.477364699072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45992.477364699072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45992.477364699072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45992.477364699072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45992.477364699072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45992.477364699072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45992.477364699072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45992.477364699072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45992.477364699072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45992.477364699072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45992.477364699072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45992.477364699072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45992.477364699072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45992.477364699072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45992.477364699072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45992.477364699072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45992.477364699072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45992.477364699072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45992.477364699072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45992.477364699072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45992.477364699072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45992.477364699072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45992.477364699072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45992.477364699072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45992.477364699072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45992.477364699072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45992.477364699072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45992.477364699072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45992.477364699072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45992.477364699072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45992.477364699072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45992.477364699072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45992.477364699072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45992.477364699072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45992.477364699072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45992.477364699072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45992.477364699072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45992.477364699072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45992.477364699072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45992.477364699072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45992.477364699072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45992.477364699072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45992.477364699072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45992.477364699072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45992.477364699072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45992.477364699072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45992.477364699072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45992.477364699072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45992.477364699072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45992.477364699072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45992.477364699072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45992.477364699072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45992.477364699072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45992.477364699072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45992.477364699072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45992.477364699072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45992.477364699072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45992.477364699072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45992.477364699072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45992.477364699072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45992.477364699072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45992.477364699072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45992.477364699072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45992.477364699072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45992.477364699072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45992.477364699072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45992.477364699072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45992.477364699072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45992.477364699072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45992.477364699072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45992.477364699072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45992.477364699072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45992.477364699072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45992.477364699072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45992.477364699072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45992.477364699072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45992.477364699072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45992.477364699072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45992.477364699072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45992.477364699072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45992.477364699072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45992.477364699072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45992.477364699072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45992.477364699072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45992.477364699072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45992.477364699072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45992.477364699072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45992.477364699072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45992.477364699072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45992.477364699072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45992.477364699072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45992.477364699072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45992.477364930557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45992.477364930557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45992.477364930557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45992.477364930557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45992.477364930557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45992.477364930557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45992.477364930557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45992.477364930557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45992.477364930557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45992.477364930557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45992.477364930557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45992.477364930557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45992.477364930557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45992.477364930557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45992.477364930557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45992.477364930557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45992.477364930557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45992.477364930557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45992.477364930557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45992.477364930557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45992.477364930557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45992.477364930557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45992.477364930557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45992.477364930557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45992.477364930557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45992.477364930557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45992.477364930557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45992.477364930557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45992.477364930557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45992.477364930557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45992.477364930557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45992.477364930557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45992.477364930557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45992.477364930557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45992.477364930557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45992.477364930557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45992.477364930557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45992.477364930557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45992.477364930557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45992.477364930557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45992.477364930557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45992.477364930557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45992.477364930557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45992.477364930557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45992.477364930557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45992.477364930557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45992.477364930557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45992.477364930557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45992.477364930557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45992.477364930557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45992.477364930557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45992.477364930557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45992.477364930557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45992.477364930557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45992.477364930557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45992.477364930557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45992.477364930557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45992.477364930557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45992.477364930557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45992.477364930557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45992.477364930557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45992.477364930557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45992.477364930557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45992.477364930557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45992.477364930557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45992.477364930557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45992.477364930557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45992.477364930557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45992.477364930557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45992.477364930557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45992.477364930557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45992.477364930557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45992.477364930557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45992.477364930557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45992.477364930557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45992.477364930557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45992.477364930557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45992.477364930557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45992.477364930557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45992.477364930557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45992.477364930557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45992.477364930557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45992.477364930557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45992.477364930557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45992.477364930557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45992.477364930557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45992.477364930557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45992.477364930557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45992.477364930557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45992.477364930557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45992.477364930557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45992.477364930557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45992.477364930557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45992.477364930557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45992.477364930557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45992.477364930557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45992.477364930557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45992.477364930557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45992.477364930557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45992.477364930557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45992.477364930557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45992.477364930557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45992.477364930557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45992.477364930557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45992.477364930557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45992.477364930557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45992.477364930557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45992.477364930557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45992.477364930557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45992.477364930557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45992.477364930557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45992.477364930557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45992.477364930557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45992.477364930557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45992.477364930557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45992.477364930557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45992.477364930557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45992.477364930557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45992.477364930557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45992.477364930557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45992.477364930557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45992.477364930557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45992.477364930557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45992.477364930557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45992.477364930557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45992.477364930557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45992.477364930557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45992.477364930557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45992.477364930557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45992.477364930557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45992.477364930557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45992.477364930557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45992.477364930557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45992.477364930557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45992.477364930557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45992.477364930557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45992.477364930557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45992.477364930557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45992.477364930557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45992.477364930557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45992.477364930557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45992.477364930557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45992.477364930557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45992.477364930557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45992.477364930557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45992.477364930557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45992.477364930557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45992.477364930557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45992.477364930557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45992.477364930557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45992.477364930557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45992.477364930557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45992.477364930557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45992.477364930557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45992.477364930557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45992.477364930557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45992.477364930557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45992.477364930557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45992.477364930557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45992.477364930557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45992.477364930557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45992.477364930557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45992.477364930557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45992.477364930557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45992.477364930557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45992.477364930557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45992.477364930557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45992.477364930557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45992.477364930557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45992.477364930557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45992.477364930557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45992.477364930557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45992.477364930557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45992.477364930557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45992.477364930557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45992.477364930557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45992.477364930557</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45992.477364930557</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2025-12-01T08:28:33Z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