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5" documentId="120_S{2AC9BD13-BADA-5192-A53E-5A8FF88502F6}" xr6:coauthVersionLast="47" xr6:coauthVersionMax="47" xr10:uidLastSave="{60ABB34C-72A0-40F0-996C-75A02660BC81}"/>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<sst xmlns="http://schemas.openxmlformats.org/spreadsheetml/2006/main" count="180289" uniqueCount="39127">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</sst>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306.42232233795949</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R1</v>
      </c>
      <c r="C3" s="115"/>
      <c r="D3" s="115" t="s">
        <v>11124</v>
      </c>
      <c r="E3" s="116"/>
      <c r="F3" s="117"/>
      <c r="G3" s="118">
        <f t="shared" ca="1" si="0"/>
        <v>45969.370748263886</v>
      </c>
      <c r="H3" s="117"/>
      <c r="I3" s="115" t="str">
        <f>IFERROR(VLOOKUP(D3,DB!A:F,6,0),"")</f>
        <v>Generator-SG</v>
      </c>
      <c r="J3" s="115" t="str">
        <f>IFERROR(VLOOKUP(D3,DB!A:G,7,0),"")</f>
        <v>Dead</v>
      </c>
      <c r="K3" s="119"/>
      <c r="L3" s="120" t="str">
        <f>IFERROR(VLOOKUP(D3,DB!A:I,9,0),"")</f>
        <v>Latis</v>
      </c>
    </row>
    <row r="4" spans="1:15" ht="15" customHeight="1">
      <c r="A4" s="114"/>
      <c r="B4" s="115" t="str">
        <f>IFERROR(VLOOKUP(D4,DB!A:K,11,0),"")</f>
        <v/>
      </c>
      <c r="C4" s="115"/>
      <c r="D4" s="115"/>
      <c r="E4" s="116"/>
      <c r="F4" s="117"/>
      <c r="G4" s="118">
        <f t="shared" ca="1" si="0"/>
        <v>45969.370748263886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45969.370748263886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45969.370748263886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45969.370748263886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45969.370748263886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45969.370748263886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45969.370748263886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45969.370748263886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45969.370748263886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45969.370748263886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45969.370748263886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45969.370748263886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45969.370748263886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45969.370748263886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45969.370748263886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45969.370748263886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45969.370748263886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45969.370748263886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45969.370748263886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45969.370748263886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45969.370748263886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45969.370748263886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45969.370748263886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45969.370748263886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45969.370748263886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45969.370748263886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45969.370748263886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45969.370748263886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45969.370748263886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45969.370748263886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45969.370748263886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45969.370748263886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45969.370748263886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45969.370748263886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45969.370748263886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45969.370748263886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45969.370748263886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45969.370748263886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45969.370748263886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45969.370748263886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45969.370748263886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45969.370748263886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45969.370748263886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45969.370748263886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45969.370748263886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45969.370748263886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45969.370748263886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45969.370748263886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45969.370748263886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45969.370748263886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45969.370748263886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45969.370748263886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45969.370748263886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45969.370748263886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45969.370748263886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45969.370748263886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45969.370748263886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45969.370748263886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45969.370748263886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45969.370748263886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45969.370748263886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45969.370748263886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45969.370748263886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45969.370748263886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45969.370748263886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45969.370748263886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45969.370748263886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45969.370748263886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45969.370748263886</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45969.370748263886</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8EF460CE-6705-41FF-B47E-E5DE47AAF94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0" ca="1" si="0">IFERROR(NOW()-F3,"-")</f>
        <v>144.37091030092415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45969.370748263886</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39107</v>
      </c>
      <c r="B5" s="18" t="str">
        <f>IFERROR(VLOOKUP(D5,DB!A:K,11,0),"")</f>
        <v>R2</v>
      </c>
      <c r="C5" s="18">
        <v>6</v>
      </c>
      <c r="D5" s="18" t="s">
        <v>25436</v>
      </c>
      <c r="E5" s="85" t="s">
        <v>39100</v>
      </c>
      <c r="F5" s="104">
        <v>45969.323761574073</v>
      </c>
      <c r="G5" s="105">
        <f t="shared" ca="1" si="0"/>
        <v>4.6986689812911209E-2</v>
      </c>
      <c r="H5" s="104">
        <v>45969.317511574074</v>
      </c>
      <c r="I5" s="18" t="str">
        <f>IFERROR(VLOOKUP(D5,DB!A:F,6,0),"")</f>
        <v>SCECO</v>
      </c>
      <c r="J5" s="18" t="str">
        <f>IFERROR(VLOOKUP(D5,DB!A:G,7,0),"")</f>
        <v>Vandalized</v>
      </c>
      <c r="K5" s="61"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45969.370748263886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45969.370748263886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45969.370748263886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45969.370748263886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45969.370748263886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45969.370748263886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45969.370748263886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45969.370748263886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45969.370748263886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45969.370748263886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45969.370748263886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45969.370748263886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45969.370748263886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45969.370748263886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45969.370748263886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45969.370748263886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45969.370748263886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45969.370748263886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45969.370748263886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45969.370748263886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45969.370748263886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45969.370748263886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45969.370748263886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45969.370748263886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45969.370748263886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45969.370748263886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45969.370748263886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45969.370748263886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45969.370748263886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45969.370748263886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45969.370748263886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45969.370748263886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45969.370748263886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45969.370748263886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45969.370748263886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45969.370748263886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45969.370748263886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45969.370748263886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45969.370748263886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45969.370748263886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45969.370748263886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45969.370748263886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45969.370748263886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45969.370748263886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45969.370748263886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45969.370748263886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45969.370748263886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45969.370748263886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45969.370748263886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45969.370748263886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45969.370748263886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45969.370748263886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45969.370748263886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45969.370748263886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45969.370748263886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45969.370748263886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45969.370748263886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45969.370748263886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45969.370748263886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45969.370748263886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45969.370748263886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45969.370748263886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45969.370748263886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45969.370748263886</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tabSelected="1" workbookViewId="0">
      <selection activeCell="I5" sqref="I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39108</v>
      </c>
      <c r="B2" s="61" t="str">
        <f>IFERROR(VLOOKUP(D2,DB!A:K,11,0),"")</f>
        <v>R3</v>
      </c>
      <c r="C2" s="18">
        <v>2</v>
      </c>
      <c r="D2" s="18" t="s">
        <v>15783</v>
      </c>
      <c r="E2" s="18" t="s">
        <v>39021</v>
      </c>
      <c r="F2" s="20">
        <v>45969.350451388891</v>
      </c>
      <c r="G2" s="21">
        <f t="shared" ref="G2:G17" ca="1" si="0">IFERROR(NOW()-F2,"-")</f>
        <v>2.029687499452848E-2</v>
      </c>
      <c r="H2" s="22">
        <v>45969.350451388891</v>
      </c>
      <c r="I2" s="19" t="str">
        <f>IFERROR(VLOOKUP(D2,DB!A:F,6,0),"")</f>
        <v>SCECO</v>
      </c>
      <c r="J2" s="18" t="str">
        <f>IFERROR(VLOOKUP(D2,DB!A:G,7,0),"")</f>
        <v>Dead</v>
      </c>
      <c r="K2" s="45" t="s">
        <v>39109</v>
      </c>
      <c r="L2" s="23" t="str">
        <f>IFERROR(VLOOKUP(D2,DB!A:I,9,0),"")</f>
        <v>Latis</v>
      </c>
    </row>
    <row r="3" spans="1:13" s="24" customFormat="1" ht="15" customHeight="1">
      <c r="A3" s="19"/>
      <c r="B3" s="61" t="str">
        <f>IFERROR(VLOOKUP(D3,DB!A:K,11,0),"")</f>
        <v/>
      </c>
      <c r="C3" s="18"/>
      <c r="D3" s="18"/>
      <c r="E3" s="18"/>
      <c r="F3" s="20"/>
      <c r="G3" s="21">
        <f t="shared" ca="1" si="0"/>
        <v>45969.370748263886</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45969.370748263886</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45969.370748263886</v>
      </c>
      <c r="H5" s="22" t="s">
        <v>39110</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45969.370748263886</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45969.370748263886</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45969.370748263886</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45969.370748263886</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45969.370748263886</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45969.370748263886</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45969.370748263886</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45969.370748263886</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45969.370748263886</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45969.370748263886</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45969.370748263886</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45969.370748263886</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39111</v>
      </c>
      <c r="D18" s="18"/>
      <c r="E18" s="18"/>
      <c r="F18" s="20"/>
      <c r="G18" s="21">
        <f t="shared" ref="G18:G81" ca="1" si="1">IFERROR(NOW()-F18,"-")</f>
        <v>45969.370748263886</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45969.370748263886</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45969.370748263886</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45969.370748263886</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45969.370748263886</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45969.370748263886</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45969.370748263886</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45969.370748263886</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45969.370748263886</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45969.370748263886</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45969.370748263886</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45969.370748263886</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45969.370748263886</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45969.370748263886</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45969.370748263886</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45969.370748263886</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45969.370748263886</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45969.370748263886</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45969.370748263886</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45969.370748263886</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45969.370748263886</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45969.370748263886</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45969.370748263886</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45969.370748263886</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45969.370748263886</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45969.370748263886</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45969.370748263886</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45969.370748263886</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45969.370748263886</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45969.370748263886</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45969.370748263886</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45969.370748263886</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45969.370748263886</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45969.370748263886</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45969.370748263886</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45969.370748263886</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45969.370748263886</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45969.370748263886</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45969.370748263886</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45969.370748263886</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45969.370748263886</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45969.370748263886</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45969.370748263886</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45969.370748263886</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45969.370748263886</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45969.370748263886</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45969.370748263886</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45969.370748263886</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45969.370748263886</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45969.370748263886</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45969.370748263886</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45969.370748263886</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45969.370748263886</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45969.370748263886</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45969.370748263886</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45969.370748263886</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45969.370748263886</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45969.370748263886</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45969.370748263886</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45969.370748263886</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45969.370748263886</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45969.370748263886</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45969.370748263886</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45969.370748263886</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45969.370748263886</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45969.370748263886</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45969.370748263886</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45969.370748263886</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45969.370748263886</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45969.370748263886</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45969.370748263886</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45969.370748263886</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45969.370748263886</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45969.370748263886</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45969.370748263886</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45969.370748263886</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45969.370748263886</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45969.370748263886</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45969.370748263886</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45969.370748263886</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45969.370748263886</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45969.370748263886</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45969.370748263886</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45969.370748263886</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45969.370748263886</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45969.370748263886</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45969.370748263886</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45969.370748263886</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45969.370748263886</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45969.370748263886</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45969.370748263886</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45969.370748263886</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45969.370748263886</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45969.370748263886</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45969.370748263886</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45969.370748263886</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45969.370748263886</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45969.370748263886</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45969.370748263886</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45969.370748263886</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45969.370748263886</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45969.370748263886</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45969.370748263886</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45969.370748263886</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45969.370748263886</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45969.370748263886</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45969.370748263886</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45969.370748263886</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45969.370748263886</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45969.370748263886</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45969.370748263886</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45969.370748263886</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45969.370748263886</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45969.370748263886</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45969.370748263886</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45969.370748263886</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45969.370748263886</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45969.370748263886</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45969.370748263886</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45969.370748263886</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45969.370748263886</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45969.370748263886</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45969.370748263886</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45969.370748263886</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45969.370748263886</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45969.370748263886</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45969.370748263886</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45969.370748263886</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45969.370748263886</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45969.370748263886</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45969.370748263886</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45969.370748263886</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45969.370748263886</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45969.370748263886</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45969.370748263886</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45969.370748263886</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45969.370748263886</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45969.370748263886</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45969.370748263886</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45969.370748263886</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45969.370748263886</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45969.370748263886</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45969.370748263886</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45969.370748263886</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45969.370748263886</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45969.370748263886</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45969.370748263886</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45969.370748263886</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45969.370748263886</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45969.370748263886</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45969.370748263886</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45969.370748263886</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45969.370748263886</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45969.370748263886</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45969.370748263886</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45969.370748263886</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45969.370748263886</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45969.370748263886</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45969.370748263886</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45969.370748263886</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45969.370748263886</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45969.370748263886</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45969.370748263886</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45969.370748263886</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45969.370748263886</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45969.370748263886</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45969.370748263886</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45969.370748263886</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45969.370748263886</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45969.370748263886</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45969.370748263886</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45969.370748263886</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45969.370748263886</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45969.370748263886</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45969.370748263886</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45969.370748263886</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45969.370748263886</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45969.370748263886</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45969.370748263886</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45969.370748263886</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45969.370748263886</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45969.370748263886</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45969.370748263886</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45969.370748263886</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45969.370748263886</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45969.370748263886</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45969.370748263886</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45969.370748263886</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45969.370748263886</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45969.370748263886</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45969.370748263886</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45969.370748263886</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45969.370748263886</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45969.370748263886</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45969.370748263886</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45969.370748263886</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45969.370748263886</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45969.370748263886</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45969.370748263886</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45969.370748263886</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45969.370748263886</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45969.370748263886</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45969.370748263886</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45969.370748263886</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45969.370748263886</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45969.370748263886</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45969.370748263886</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45969.370748263886</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45969.370748263886</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45969.370748263886</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45969.370748263886</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45969.370748263886</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45969.370748263886</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45969.370748263886</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45969.370748263886</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45969.370748263886</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45969.370748263886</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45969.370748263886</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45969.370748263886</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45969.370748263886</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45969.370748263886</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45969.370748263886</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45969.370748263886</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45969.370748263886</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45969.370748263886</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45969.370748263886</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45969.370748263886</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45969.370748263886</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45969.370748263886</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45969.370748263886</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45969.370748263886</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45969.370748263886</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45969.370748263886</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45969.370748263886</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45969.370748263886</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45969.370748263886</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45969.370748263886</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45969.370748263886</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45969.370748263886</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45969.370748263886</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45969.370748263886</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45969.370748263886</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45969.370748263886</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45969.370748263886</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45969.370748263886</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45969.370748263886</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45969.370748263886</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45969.370748263886</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45969.370748263886</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45969.370748263886</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45969.370748263886</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45969.370748263886</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45969.370748263886</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45969.370748263886</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45969.370748263886</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45969.370748263886</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45969.370748263886</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45969.370748263886</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45969.370748263886</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45969.370748263886</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45969.370748263886</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45969.370748263886</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45969.370748263886</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45969.370748263886</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45969.370748263886</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45969.370748263886</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45969.370748263886</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45969.370748263886</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45969.370748263886</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45969.370748263886</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45969.370748263886</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45969.370748263886</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45969.370748263886</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45969.370748263886</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45969.370748263886</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45969.370748263886</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45969.370748263886</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45969.370748263886</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45969.370748263886</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45969.370748263886</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45969.370748263886</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45969.370748263886</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45969.370748263886</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45969.370748263886</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45969.370748263886</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45969.370748263886</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45969.370748263886</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45969.370748379632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45969.370748379632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45969.370748379632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45969.370748379632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45969.370748379632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45969.370748379632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45969.370748379632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45969.370748379632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45969.370748379632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45969.370748379632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45969.370748379632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45969.370748379632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45969.370748379632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45969.370748379632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45969.370748379632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45969.370748379632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45969.370748379632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45969.370748379632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45969.370748379632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45969.370748379632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45969.370748379632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45969.370748379632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45969.370748379632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45969.370748379632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45969.370748379632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45969.370748379632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45969.370748379632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45969.370748379632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45969.370748379632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45969.370748379632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45969.370748379632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45969.370748379632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45969.370748379632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45969.370748379632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45969.370748379632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45969.370748379632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45969.370748379632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45969.370748379632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45969.370748379632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45969.370748379632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45969.370748379632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45969.370748379632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45969.370748379632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45969.370748379632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45969.370748379632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45969.370748379632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45969.370748379632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45969.370748379632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45969.370748379632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45969.370748379632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45969.370748379632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45969.370748379632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45969.370748379632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45969.370748379632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45969.370748379632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45969.370748379632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45969.370748379632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45969.370748379632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45969.370748379632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45969.370748379632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45969.370748379632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45969.370748379632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45969.370748379632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45969.370748379632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45969.370748379632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45969.370748379632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45969.370748379632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45969.370748379632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45969.370748379632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45969.370748379632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45969.370748379632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45969.370748379632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45969.370748379632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45969.370748379632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45969.370748379632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45969.370748379632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45969.370748379632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45969.370748379632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45969.370748379632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45969.370748379632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45969.370748379632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45969.370748379632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45969.370748379632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45969.370748379632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45969.370748379632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45969.370748379632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45969.370748379632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45969.370748379632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45969.370748379632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45969.370748379632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45969.370748379632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45969.370748379632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45969.370748379632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45969.370748379632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45969.370748379632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45969.370748379632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45969.370748379632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45969.370748379632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45969.370748379632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45969.370748379632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45969.370748379632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45969.370748379632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45969.370748379632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45969.370748379632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45969.370748379632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45969.370748379632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45969.370748379632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45969.370748379632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45969.370748379632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45969.370748379632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45969.370748379632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45969.370748379632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45969.370748379632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45969.370748379632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45969.370748379632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45969.370748379632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45969.370748379632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45969.370748379632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45969.370748379632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45969.370748379632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45969.370748379632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45969.370748379632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45969.370748379632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45969.370748379632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45969.370748379632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45969.370748379632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45969.370748379632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45969.370748379632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45969.370748379632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45969.370748379632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45969.370748379632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45969.370748379632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45969.370748379632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45969.370748379632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45969.370748379632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45969.370748379632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45969.370748379632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45969.370748379632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45969.370748379632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45969.370748379632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45969.370748379632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45969.370748379632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45969.370748379632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45969.370748379632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45969.370748379632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45969.370748379632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45969.370748379632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45969.370748379632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45969.370748379632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45969.370748379632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45969.370748379632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45969.370748379632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45969.370748379632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45969.370748379632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45969.370748379632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45969.370748379632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45969.370748379632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45969.370748379632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45969.370748379632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45969.370748379632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45969.370748379632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45969.370748379632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45969.370748379632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45969.370748379632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45969.370748379632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45969.370748379632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45969.370748379632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45969.370748379632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45969.370748379632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45969.370748379632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45969.370748379632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45969.370748379632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45969.370748379632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45969.370748379632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45969.370748379632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45969.370748379632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45969.370748379632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45969.370748379632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45969.370748379632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45969.370748379632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45969.370748379632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45969.370748379632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45969.370748379632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45969.370748379632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45969.370748379632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45969.370748379632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45969.370748379632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45969.370748379632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45969.370748379632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45969.370748379632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45969.370748379632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45969.370748379632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45969.370748379632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45969.370748379632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45969.370748379632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45969.370748379632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45969.370748379632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45969.370748379632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45969.370748379632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45969.370748379632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45969.370748379632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45969.370748379632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45969.370748379632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45969.370748379632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45969.370748379632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45969.370748379632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45969.370748379632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45969.370748379632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45969.370748379632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45969.370748379632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45969.370748379632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45969.370748379632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45969.370748379632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45969.370748379632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45969.370748379632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45969.370748379632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45969.370748379632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45969.370748379632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45969.370748379632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45969.370748379632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45969.370748379632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45969.370748379632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45969.370748379632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45969.370748379632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45969.370748379632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45969.370748379632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45969.370748379632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45969.370748379632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45969.370748379632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45969.370748379632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45969.370748379632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45969.370748379632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45969.370748379632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45969.370748379632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45969.370748379632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45969.370748379632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45969.370748379632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45969.370748379632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45969.370748379632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45969.370748379632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45969.370748379632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45969.370748379632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45969.370748379632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45969.370748379632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45969.370748379632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45969.370748379632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45969.370748379632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45969.370748379632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45969.370748379632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45969.370748379632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45969.370748379632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45969.370748379632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45969.370748379632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45969.370748379632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45969.370748379632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45969.370748379632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45969.370748379632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45969.370748379632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45969.370748379632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45969.370748379632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45969.370748379632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45969.370748379632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45969.370748379632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45969.370748379632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45969.370748379632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45969.370748379632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45969.370748379632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45969.370748379632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45969.370748379632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45969.370748379632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45969.370748379632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45969.370748379632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45969.370748379632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45969.370748379632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45969.370748379632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45969.370748379632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45969.370748379632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45969.370748379632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45969.370748379632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45969.370748379632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45969.370748379632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45969.370748379632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45969.370748379632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45969.370748379632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45969.370748379632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45969.370748379632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45969.370748379632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45969.370748379632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45969.370748379632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45969.370748379632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45969.370748379632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45969.370748379632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45969.370748379632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45969.370748379632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45969.370748379632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45969.370748379632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45969.370748379632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45969.370748379632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45969.370748379632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45969.370748379632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45969.370748379632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45969.370748379632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45969.370748379632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45969.370748379632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45969.370748379632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45969.370748379632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45969.370748379632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45969.370748379632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45969.370748379632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45969.370748379632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45969.370748379632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45969.370748379632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45969.370748379632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45969.370748379632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45969.370748379632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45969.370748379632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45969.370748379632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45969.370748379632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45969.370748379632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45969.370748379632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45969.370748379632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45969.370748379632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45969.370748379632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45969.370748379632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45969.370748379632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45969.370748379632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45969.370748379632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45969.370748379632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45969.370748379632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45969.370748379632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45969.370748379632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45969.370748379632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45969.370748379632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45969.370748379632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45969.370748379632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45969.370748379632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45969.370748379632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45969.370748379632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45969.370748379632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45969.370748379632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45969.370748379632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45969.370748379632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45969.370748379632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45969.370748379632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45969.370748379632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45969.370748379632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45969.370748379632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45969.370748379632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45969.370748379632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45969.370748379632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45969.370748379632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45969.370748379632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45969.370748379632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45969.370748379632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45969.370748379632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45969.370748379632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45969.370748379632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45969.370748379632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45969.370748379632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45969.370748379632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45969.370748379632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45969.370748379632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45969.370748379632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45969.370748379632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45969.370748379632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45969.370748379632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45969.370748379632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45969.370748379632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45969.370748379632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45969.370748379632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45969.370748379632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45969.370748379632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45969.370748379632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45969.370748379632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45969.370748379632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45969.370748379632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45969.370748379632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45969.370748379632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45969.370748379632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45969.370748379632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45969.370748379632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45969.370748379632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45969.370748379632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45969.370748379632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45969.370748379632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45969.370748379632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45969.370748379632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45969.370748379632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45969.370748379632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45969.370748379632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45969.370748379632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45969.370748379632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45969.370748379632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45969.370748379632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45969.370748379632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45969.370748379632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45969.370748379632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45969.370748379632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45969.370748379632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45969.370748379632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45969.370748379632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45969.370748379632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45969.370748379632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45969.370748379632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45969.370748379632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45969.370748379632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45969.370748379632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45969.370748379632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45969.370748379632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45969.370748379632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45969.370748379632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45969.370748379632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45969.370748379632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45969.370748379632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45969.370748379632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45969.370748379632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45969.370748379632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45969.370748379632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45969.370748379632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45969.370748379632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45969.370748379632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45969.370748379632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45969.370748379632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45969.370748379632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45969.370748379632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45969.370748379632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45969.370748379632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45969.370748379632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45969.370748379632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45969.370748379632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45969.370748379632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45969.370748379632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45969.370748379632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45969.370748379632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45969.370748379632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45969.370748379632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45969.370748379632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45969.370748379632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45969.370748379632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45969.370748379632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45969.370748379632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45969.370748379632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45969.370748379632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45969.370748379632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45969.370748379632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45969.370748379632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45969.370748379632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45969.370748379632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45969.370748379632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45969.370748379632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45969.370748379632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45969.370748379632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45969.370748379632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45969.370748379632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45969.370748379632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45969.370748379632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45969.370748379632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45969.370748379632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45969.370748379632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45969.370748379632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45969.370748379632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45969.370748379632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45969.370748379632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45969.370748379632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45969.370748379632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45969.370748379632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45969.370748379632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45969.370748379632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45969.370748379632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45969.370748379632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45969.370748379632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45969.370748379632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45969.370748379632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45969.370748379632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45969.370748379632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45969.370748379632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45969.370748379632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45969.370748379632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45969.370748379632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45969.370748379632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45969.370748379632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45969.370748379632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45969.370748379632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45969.370748379632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45969.370748379632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45969.370748379632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45969.370748379632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45969.370748379632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45969.370748379632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45969.370748379632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45969.370748379632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45969.370748379632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45969.370748379632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45969.370748379632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45969.370748379632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45969.370748379632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45969.370748379632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45969.370748379632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45969.370748379632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45969.370748379632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45969.370748379632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45969.370748379632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45969.370748379632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45969.370748379632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45969.370748379632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45969.370748379632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45969.370748379632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45969.370748379632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45969.370748379632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45969.370748379632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45969.370748379632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45969.370748379632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45969.370748379632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45969.370748379632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45969.370748379632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45969.370748379632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45969.370748379632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45969.370748379632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45969.370748379632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45969.370748379632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45969.370748379632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45969.370748379632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45969.370748379632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45969.370748379632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45969.370748379632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45969.370748379632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45969.370748379632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45969.370748379632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45969.370748379632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45969.370748379632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45969.370748379632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45969.370748379632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45969.370748379632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45969.370748379632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45969.370748379632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45969.370748379632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45969.370748379632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45969.370748379632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45969.370748379632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45969.370748379632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45969.370748379632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45969.370748379632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45969.370748379632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45969.370748379632</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45969.370748379632</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45969.370748379632</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45969.370748379632</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45969.370748379632</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45969.370748379632</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45969.370748379632</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45969.370748379632</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45969.370748379632</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45969.370748379632</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45969.370748379632</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45969.370748379632</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45969.370748379632</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45969.370748379632</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45969.370748379632</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45969.370748379632</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45969.370748379632</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45969.370748379632</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45969.370748379632</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45969.370748379632</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45969.370748379632</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45969.370748379632</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45969.370748379632</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45969.370748379632</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45969.370748379632</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45969.370748379632</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45969.370748379632</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45969.370748379632</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45969.370748379632</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45969.370748379632</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45969.370748379632</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45969.370748379632</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45969.370748379632</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45969.370748379632</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45969.370748379632</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45969.370748379632</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45969.370748379632</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45969.370748379632</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45969.370748379632</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45969.370748379632</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45969.370748379632</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45969.370748379632</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45969.370748379632</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45969.370748379632</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45969.370748379632</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45969.370748379632</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45969.370748379632</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45969.370748379632</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45969.370748379632</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45969.370748379632</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45969.370748379632</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45969.370748379632</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45969.370748379632</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45969.370748379632</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45969.370748379632</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45969.370748379632</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45969.370748379632</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45969.370748379632</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45969.370748379632</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45969.370748379632</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45969.370748379632</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45969.370748379632</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45969.370748379632</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45969.370748379632</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45969.370748379632</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45969.370748379632</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45969.370748379632</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45969.370748379632</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45969.370748379632</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45969.370748379632</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45969.370748379632</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45969.370748379632</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45969.370748379632</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45969.370748379632</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45969.370748379632</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45969.370748379632</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45969.370748379632</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45969.370748379632</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45969.370748379632</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45969.370748379632</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45969.370748379632</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45969.370748379632</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45969.370748379632</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45969.370748379632</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45969.370748379632</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45969.370748379632</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45969.370748379632</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45969.370748379632</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45969.370748379632</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45969.370748379632</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45969.370748379632</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45969.370748379632</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45969.370748379632</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45969.370748379632</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45969.370748379632</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45969.370748379632</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45969.370748379632</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45969.370748379632</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45969.370748379632</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45969.370748379632</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45969.370748379632</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45969.370748379632</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45969.370748379632</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45969.370748379632</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45969.370748379632</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45969.370748379632</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45969.370748379632</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45969.370748379632</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45969.370748379632</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45969.370748379632</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45969.370748379632</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45969.370748379632</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45969.370748379632</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45969.370748379632</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45969.370748379632</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45969.370748379632</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45969.370748379632</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45969.370748379632</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45969.370748379632</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45969.370748379632</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45969.370748379632</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45969.370748379632</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45969.370748379632</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45969.370748379632</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45969.370748379632</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45969.370748379632</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45969.370748379632</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45969.370748379632</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45969.370748379632</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45969.370748379632</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45969.370748379632</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45969.370748379632</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45969.370748379632</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45969.370748379632</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45969.370748379632</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45969.370748379632</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45969.370748379632</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45969.370748379632</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45969.370748379632</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45969.370748379632</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45969.370748379632</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45969.370748379632</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45969.370748379632</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45969.370748379632</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45969.370748379632</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45969.370748379632</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45969.370748379632</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45969.370748379632</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45969.370748379632</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45969.370748379632</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45969.370748379632</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45969.370748379632</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45969.370748379632</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45969.370748379632</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45969.370748379632</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45969.370748379632</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45969.370748379632</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45969.370748379632</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45969.370748379632</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45969.370748379632</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45969.370748379632</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45969.370748379632</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45969.370748379632</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45969.370748379632</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45969.370748379632</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45969.370748379632</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45969.370748379632</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45969.370748379632</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45969.370748379632</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45969.370748379632</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45969.370748379632</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45969.370748379632</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45969.370748379632</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45969.370748379632</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45969.370748379632</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45969.370748379632</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45969.370748379632</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45969.370748379632</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45969.370748379632</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45969.370748379632</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45969.370748379632</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45969.370748379632</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45969.370748379632</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45969.370748379632</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45969.370748379632</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45969.370748379632</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45969.370748379632</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45969.370748379632</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45969.370748379632</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45969.370748379632</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45969.370748379632</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45969.370748379632</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45969.370748379632</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45969.370748379632</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45969.370748379632</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45969.370748379632</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45969.370748379632</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45969.370748379632</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45969.370748379632</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45969.370748379632</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45969.370748379632</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45969.370748379632</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45969.370748379632</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45969.370748379632</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45969.370748379632</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45969.370748379632</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45969.370748379632</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45969.370748379632</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45969.370748379632</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1" ca="1" si="0">IFERROR(NOW()-F2,"")</f>
        <v>265.89003067128942</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1</v>
      </c>
      <c r="D3" s="110" t="s">
        <v>38521</v>
      </c>
      <c r="E3" s="95" t="s">
        <v>39021</v>
      </c>
      <c r="F3" s="111">
        <v>45969.316666666666</v>
      </c>
      <c r="G3" s="112">
        <f t="shared" ca="1" si="0"/>
        <v>5.4081597219919786E-2</v>
      </c>
      <c r="H3" s="111">
        <v>45969.305162037039</v>
      </c>
      <c r="I3" s="108" t="str">
        <f>IFERROR(VLOOKUP(D3,DB!A:F,6,0),"")</f>
        <v>Generator-SG</v>
      </c>
      <c r="J3" s="141" t="str">
        <f>IFERROR(VLOOKUP(D3,DB!A:G,7,0),"")</f>
        <v>Vandalized</v>
      </c>
      <c r="K3" s="113" t="s">
        <v>39115</v>
      </c>
      <c r="L3" s="110" t="str">
        <f>IFERROR(VLOOKUP(D3,DB!A:I,9,0),"")</f>
        <v>Latis</v>
      </c>
    </row>
    <row r="4" spans="1:16" ht="15" customHeight="1">
      <c r="A4" s="108" t="s">
        <v>39116</v>
      </c>
      <c r="B4" s="108" t="str">
        <f>IFERROR(VLOOKUP(D4,DB!A:K,11,0),"")</f>
        <v>R4</v>
      </c>
      <c r="C4" s="109">
        <v>1</v>
      </c>
      <c r="D4" s="110" t="s">
        <v>38556</v>
      </c>
      <c r="E4" s="95" t="s">
        <v>39021</v>
      </c>
      <c r="F4" s="111">
        <v>45969.338888888888</v>
      </c>
      <c r="G4" s="112">
        <f t="shared" ca="1" si="0"/>
        <v>3.185937499802094E-2</v>
      </c>
      <c r="H4" s="111">
        <v>45969.333379629628</v>
      </c>
      <c r="I4" s="108" t="str">
        <f>IFERROR(VLOOKUP(D4,DB!A:F,6,0),"")</f>
        <v>SCECO</v>
      </c>
      <c r="J4" s="108" t="str">
        <f>IFERROR(VLOOKUP(D4,DB!A:G,7,0),"")</f>
        <v>No BB Shifted</v>
      </c>
      <c r="K4" s="113" t="s">
        <v>39115</v>
      </c>
      <c r="L4" s="110" t="str">
        <f>IFERROR(VLOOKUP(D4,DB!A:I,9,0),"")</f>
        <v>Latis</v>
      </c>
    </row>
    <row r="5" spans="1:16" ht="15" customHeight="1">
      <c r="A5" s="108"/>
      <c r="B5" s="108" t="str">
        <f>IFERROR(VLOOKUP(D5,DB!A:K,11,0),"")</f>
        <v/>
      </c>
      <c r="C5" s="109"/>
      <c r="D5" s="110"/>
      <c r="E5" s="95"/>
      <c r="F5" s="111"/>
      <c r="G5" s="112">
        <f t="shared" ca="1" si="0"/>
        <v>45969.370748263886</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45969.370748263886</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45969.370748263886</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45969.370748263886</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45969.370748263886</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45969.370748263886</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45969.370748263886</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45969.370748263886</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45969.370748263886</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45969.370748263886</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45969.370748263886</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45969.370748263886</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45969.370748263886</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45969.370748263886</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45969.370748263886</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45969.370748263886</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45969.370748263886</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45969.370748263886</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45969.370748263886</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45969.370748263886</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45969.370748263886</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45969.370748263886</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45969.370748263886</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45969.370748263886</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45969.370748263886</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45969.370748263886</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45969.370748263886</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45969.370748263886</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45969.370748263886</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45969.370748263886</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45969.370748263886</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45969.370748263886</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45969.370748263886</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45969.370748263886</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45969.370748263886</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45969.370748263886</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45969.370748263886</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45969.370748263886</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45969.370748263886</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45969.370748263886</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45969.370748263886</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45969.370748263886</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45969.370748263886</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45969.370748263886</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45969.370748263886</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45969.370748263886</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45969.370748263886</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45969.370748263886</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45969.370748263886</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45969.370748263886</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45969.370748263886</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45969.370748263886</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45969.370748263886</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45969.370748263886</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45969.370748263886</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45969.370748263886</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45969.370748263886</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45969.370748263886</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45969.370748263886</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45969.370748263886</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45969.370748263886</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45969.370748263886</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45969.370748263886</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45969.370748263886</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45969.370748263886</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45969.370748263886</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45969.370748263886</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45969.370748263886</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45969.370748263886</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45969.370748263886</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45969.370748263886</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45969.370748263886</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45969.370748263886</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45969.370748263886</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45969.370748263886</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45969.370748263886</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45969.370748263886</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45969.370748263886</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45969.370748263886</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45969.370748263886</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45969.370748263886</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45969.370748263886</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45969.370748263886</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45969.370748263886</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45969.370748263886</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45969.370748263886</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45969.370748263886</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45969.370748263886</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45969.370748263886</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45969.370748263886</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45969.370748263886</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45969.370748263886</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45969.370748263886</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45969.370748263886</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45969.370748263886</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45969.370748263886</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45969.370748263886</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45969.370748263886</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39117</v>
      </c>
      <c r="B2" s="37" t="str">
        <f>IFERROR(VLOOKUP(D2,DB!A:K,11,0),"")</f>
        <v>R5</v>
      </c>
      <c r="C2" s="37">
        <v>3</v>
      </c>
      <c r="D2" s="107" t="s">
        <v>36011</v>
      </c>
      <c r="E2" s="37" t="s">
        <v>39021</v>
      </c>
      <c r="F2" s="38">
        <v>45891.832060185188</v>
      </c>
      <c r="G2" s="122">
        <f ca="1">IFERROR(NOW()-F2,"")</f>
        <v>77.538688078697305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43.18187094906898</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4" ca="1" si="1">IFERROR(NOW()-F4,"")</f>
        <v>20.709637152773212</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0.52214872684999136</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0.21403530092356959</v>
      </c>
      <c r="H6" s="131">
        <v>45968.953599537039</v>
      </c>
      <c r="I6" s="130" t="str">
        <f>IFERROR(VLOOKUP(D6,DB!A:F,6,0),"")</f>
        <v>SCECO</v>
      </c>
      <c r="J6" s="130" t="str">
        <f>IFERROR(VLOOKUP(D6,DB!A:G,7,0),"")</f>
        <v>Good</v>
      </c>
      <c r="K6" s="130" t="s">
        <v>39126</v>
      </c>
      <c r="L6" s="130" t="str">
        <f>IFERROR(VLOOKUP(D6,DB!A:I,9,0),"")</f>
        <v>Latis</v>
      </c>
    </row>
    <row r="7" spans="1:13">
      <c r="A7" s="130"/>
      <c r="B7" s="130" t="str">
        <f>IFERROR(VLOOKUP(D7,DB!A:K,11,0),"")</f>
        <v/>
      </c>
      <c r="C7" s="130"/>
      <c r="D7" s="130"/>
      <c r="E7" s="130"/>
      <c r="F7" s="131"/>
      <c r="G7" s="132">
        <f t="shared" ca="1" si="1"/>
        <v>45969.370748263886</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45969.370748263886</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45969.370748263886</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45969.370748263886</v>
      </c>
      <c r="H10" s="131"/>
      <c r="I10" s="130" t="str">
        <f>IFERROR(VLOOKUP(D10,DB!A:F,6,0),"")</f>
        <v/>
      </c>
      <c r="J10" s="130" t="str">
        <f>IFERROR(VLOOKUP(D10,DB!A:G,7,0),"")</f>
        <v/>
      </c>
      <c r="K10" s="130"/>
      <c r="L10" s="130" t="str">
        <f>IFERROR(VLOOKUP(D10,DB!A:I,9,0),"")</f>
        <v/>
      </c>
    </row>
    <row r="11" spans="1:13">
      <c r="A11" s="156"/>
      <c r="B11" s="130" t="str">
        <f>IFERROR(VLOOKUP(D11,DB!A:K,11,0),"")</f>
        <v/>
      </c>
      <c r="C11" s="130"/>
      <c r="D11" s="130"/>
      <c r="E11" s="130"/>
      <c r="F11" s="131"/>
      <c r="G11" s="132">
        <f t="shared" ca="1" si="1"/>
        <v>45969.370748263886</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45969.370748263886</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45969.370748263886</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45969.370748263886</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45969.370748263886</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45969.370748263886</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45969.370748263886</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45969.370748263886</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45969.370748263886</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45969.370748263886</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45969.370748263886</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45969.370748263886</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45969.370748263886</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45969.370748263886</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45969.370748263886</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45969.370748263886</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45969.370748263886</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45969.370748263886</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45969.370748263886</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45969.370748263886</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45969.370748263886</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45969.370748263886</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45969.370748263886</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45969.370748263886</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45969.370748263886</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45969.370748263886</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45969.370748263886</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45969.370748263886</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45969.370748263886</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45969.370748263886</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45969.370748263886</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45969.370748263886</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45969.370748263886</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45969.370748263886</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45969.370748263886</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45969.370748263886</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45969.370748263886</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45969.370748263886</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45969.370748263886</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45969.370748263886</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45969.370748263886</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45969.370748263886</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45969.370748263886</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45969.370748263886</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45969.370748263886</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45969.370748263886</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45969.370748263886</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45969.370748263886</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45969.370748263886</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45969.370748263886</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45969.370748263886</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45969.370748263886</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45969.370748263886</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45969.370748263886</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45969.370748263886</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45969.370748263886</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45969.370748263886</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45969.370748263886</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45969.370748263886</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45969.370748263886</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45969.370748263886</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45969.370748263886</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45969.370748263886</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45969.370748263886</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45969.370748263886</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45969.370748263886</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45969.370748263886</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45969.370748263886</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45969.370748263886</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45969.370748263886</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45969.370748263886</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45969.370748263886</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45969.370748263886</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45969.370748263886</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45969.370748263886</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45969.370748263886</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45969.370748263886</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45969.370748263886</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45969.370748263886</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45969.370748263886</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45969.370748263886</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45969.370748263886</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45969.370748263886</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45969.370748263886</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45969.370748263886</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45969.370748263886</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45969.370748263886</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45969.370748263886</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45969.370748263886</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45969.370748263886</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45969.370748263886</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45969.370748263886</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45969.370748263886</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45969.370748263886</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45969.370748263886</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45969.370748263886</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45969.370748263886</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45969.370748263886</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45969.370748263886</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45969.370748263886</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45969.370748263886</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45969.370748263886</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45969.370748263886</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45969.370748263886</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45969.370748263886</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45969.370748263886</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45969.370748263886</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45969.370748263886</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45969.370748263886</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45969.370748263886</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45969.370748263886</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45969.370748263886</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45969.370748263886</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45969.370748263886</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45969.370748263886</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45969.370748263886</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45969.370748263886</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45969.370748263886</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45969.370748263886</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45969.370748263886</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45969.370748263886</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45969.370748263886</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45969.370748263886</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45969.370748263886</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45969.370748263886</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45969.370748263886</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45969.370748263886</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45969.370748263886</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45969.370748263886</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45969.370748263886</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45969.370748263886</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45969.370748263886</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45969.370748263886</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45969.370748263886</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45969.370748263886</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45969.370748263886</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45969.370748263886</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45969.370748263886</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45969.370748263886</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45969.370748263886</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45969.370748263886</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45969.370748263886</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45969.370748263886</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45969.370748263886</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45969.370748263886</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45969.370748263886</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45969.370748263886</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45969.370748263886</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45969.370748263886</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45969.370748263886</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45969.370748263886</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45969.370748263886</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45969.370748263886</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45969.370748263886</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45969.370748263886</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45969.370748263886</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45969.370748263886</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45969.370748263886</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45969.370748263886</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45969.370748263886</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45969.370748263886</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45969.370748263886</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45969.370748263886</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45969.370748263886</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45969.370748263886</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45969.370748263886</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45969.370748263886</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45969.370748263886</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45969.370748263886</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45969.370748263886</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45969.370748263886</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45969.370748263886</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45969.370748263886</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45969.370748263886</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45969.370748263886</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45969.370748263886</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45969.370748263886</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45969.370748263886</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45969.370748263886</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45969.370748263886</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45969.370748263886</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45969.370748263886</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45969.370748263886</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45969.370748263886</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45969.370748263886</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45969.370748263886</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45969.370748263886</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45969.370748263886</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45969.370748263886</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45969.370748263886</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45969.370748263886</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45969.370748263886</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45969.370748263886</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45969.370748263886</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45969.370748263886</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45969.370748263886</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45969.370748263886</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45969.370748263886</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45969.370748263886</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45969.370748263886</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45969.370748263886</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45969.370748263886</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45969.370748263886</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45969.370748263886</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45969.370748263886</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45969.370748263886</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45969.370748263886</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45969.370748263886</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45969.370748263886</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45969.370748263886</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45969.370748263886</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45969.370748263886</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45969.370748263886</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45969.370748263886</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45969.370748263886</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45969.370748263886</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45969.370748263886</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45969.370748263886</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45969.370748263886</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45969.370748263886</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45969.370748263886</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45969.370748263886</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45969.370748263886</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45969.370748263886</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45969.370748263886</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45969.370748263886</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45969.370748263886</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45969.370748263886</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45969.370748263886</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45969.370748263886</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45969.370748263886</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45969.370748263886</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45969.370748263886</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45969.370748263886</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45969.370748263886</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45969.370748263886</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45969.370748263886</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45969.370748263886</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45969.370748263886</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45969.370748263886</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45969.370748263886</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45969.370748263886</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45969.370748263886</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45969.370748263886</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45969.370748263886</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45969.370748263886</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45969.370748263886</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45969.370748263886</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45969.370748263886</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45969.370748263886</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45969.370748263886</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45969.370748263886</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45969.370748263886</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45969.370748263886</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45969.370748263886</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45969.370748263886</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45969.370748263886</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45969.370748263886</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45969.370748263886</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45969.370748263886</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45969.370748263886</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45969.370748263886</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45969.370748263886</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45969.370748263886</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45969.370748263886</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R6</v>
      </c>
      <c r="C2" s="149"/>
      <c r="D2" s="157" t="s">
        <v>35009</v>
      </c>
      <c r="E2" s="130"/>
      <c r="F2" s="150"/>
      <c r="G2" s="105">
        <f t="shared" ref="G2:G16" ca="1" si="0">IFERROR(NOW()-F2,"-")</f>
        <v>45969.370748263886</v>
      </c>
      <c r="H2" s="150">
        <v>45969.356898148151</v>
      </c>
      <c r="I2" s="148" t="str">
        <f>IFERROR(VLOOKUP(D2,DB!A:F,6,0),"")</f>
        <v>SCECO+STB</v>
      </c>
      <c r="J2" s="148" t="str">
        <f>IFERROR(VLOOKUP(D2,DB!A:G,7,0),"")</f>
        <v>Dead</v>
      </c>
      <c r="K2" s="151"/>
      <c r="L2" s="152" t="str">
        <f>IFERROR(VLOOKUP(D2,DB!A:I,9,0),"")</f>
        <v>Latis</v>
      </c>
    </row>
    <row r="3" spans="1:16382" ht="31.5" customHeight="1">
      <c r="A3" s="147"/>
      <c r="B3" s="148" t="str">
        <f>IFERROR(VLOOKUP(D3,DB!A:K,11,0),"")</f>
        <v/>
      </c>
      <c r="C3" s="149"/>
      <c r="D3" s="148"/>
      <c r="E3" s="130"/>
      <c r="F3" s="150"/>
      <c r="G3" s="105">
        <f t="shared" ca="1" si="0"/>
        <v>45969.370748263886</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45969.370748263886</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45969.370748263886</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45969.370748263886</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45969.370748263886</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45969.370748263886</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45969.370748263886</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45969.370748263886</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45969.370748263886</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45969.370748263886</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45969.370748263886</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45969.370748263886</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45969.370748263886</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45969.370748263886</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45969.370748263886</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45969.370748263886</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45969.370748263886</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45969.370748263886</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45969.370748263886</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45969.370748263886</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45969.370748263886</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45969.370748263886</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45969.370748263886</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45969.370748263886</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45969.370748263886</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45969.370748263886</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45969.370748263886</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45969.370748263886</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45969.370748263886</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45969.370748263886</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45969.370748263886</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45969.370748263886</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45969.370748263886</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45969.370748263886</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45969.370748263886</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45969.370748263886</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45969.370748263886</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45969.370748263886</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45969.370748263886</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45969.370748263886</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45969.370748263886</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45969.370748263886</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45969.370748263886</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45969.370748263886</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45969.370748263886</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45969.370748263886</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45969.370748263886</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45969.370748263886</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45969.370748263886</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45969.370748263886</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45969.370748263886</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45969.370748263886</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45969.370748263886</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45969.370748263886</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45969.370748263886</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45969.370748263886</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45969.370748263886</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45969.370748263886</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45969.370748263886</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45969.370748263886</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45969.370748263886</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45969.370748263886</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45969.370748263886</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45969.370748263886</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45969.370748263886</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45969.370748263886</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45969.370748263886</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45969.370748263886</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45969.370748263886</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45969.370748263886</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45969.370748263886</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45969.370748263886</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45969.370748263886</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45969.370748263886</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45969.370748263886</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45969.370748263886</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45969.370748263886</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45969.370748263886</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45969.370748263886</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45969.370748263886</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45969.370748263886</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45969.370748263886</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45969.370748263886</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45969.370748263886</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45969.370748263886</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45969.370748263886</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45969.370748263886</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45969.370748263886</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45969.370748263886</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45969.370748263886</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45969.370748263886</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45969.370748263886</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45969.370748263886</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45969.370748263886</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45969.370748263886</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45969.370748263886</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45969.370748263886</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45969.370748263886</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45969.370748263886</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45969.370748263886</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45969.370748263886</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45969.370748263886</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45969.370748263886</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45969.370748263886</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45969.370748263886</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45969.370748263886</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45969.370748263886</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45969.370748263886</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45969.370748263886</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45969.370748263886</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45969.370748263886</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45969.370748263886</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45969.370748263886</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45969.370748263886</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45969.370748263886</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45969.370748263886</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45969.370748263886</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45969.370748263886</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45969.370748263886</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45969.370748263886</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45969.370748263886</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45969.370748263886</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45969.370748263886</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45969.370748263886</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45969.370748263886</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45969.370748263886</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45969.370748263886</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45969.370748263886</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45969.370748263886</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45969.370748263886</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45969.370748263886</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45969.370748263886</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45969.370748263886</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45969.370748263886</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45969.370748263886</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45969.370748263886</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45969.370748263886</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45969.370748263886</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45969.370748263886</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45969.370748263886</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45969.370748263886</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45969.370748263886</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45969.370748263886</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45969.370748263886</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45969.370748263886</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45969.370748263886</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45969.370748263886</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45969.370748263886</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45969.370748263886</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45969.370748263886</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45969.370748263886</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45969.370748263886</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45969.370748263886</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45969.370748263886</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45969.370748263886</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45969.370748263886</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45969.370748263886</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45969.370748263886</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45969.370748263886</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45969.370748263886</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45969.370748263886</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45969.370748263886</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45969.370748263886</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45969.370748263886</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45969.370748263886</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45969.370748263886</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45969.370748263886</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45969.370748263886</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45969.370748263886</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45969.370748263886</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45969.370748263886</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45969.370748263886</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45969.370748263886</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45969.370748263886</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45969.370748263886</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45969.370748263886</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45969.370748263886</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45969.370748263886</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45969.370748263886</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45969.370748263886</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45969.370748263886</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45969.370748263886</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45969.370748263886</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45969.370748263886</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45969.370748263886</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45969.370748263886</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45969.370748263886</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45969.370748263886</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45969.370748263886</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45969.370748263886</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45969.370748263886</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45969.370748263886</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45969.370748263886</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45969.370748263886</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45969.370748263886</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45969.370748263886</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