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835" documentId="120_S{2AC9BD13-BADA-5192-A53E-5A8FF88502F6}" xr6:coauthVersionLast="47" xr6:coauthVersionMax="47" xr10:uidLastSave="{F7C9B076-D916-425E-B910-FD7CAEE2CD68}"/>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6" i="5"/>
  <c r="G7" i="5"/>
  <c r="G8" i="5"/>
  <c r="G9" i="5"/>
  <c r="G10" i="5"/>
  <c r="G11"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<sst xmlns="http://schemas.openxmlformats.org/spreadsheetml/2006/main" count="180286" uniqueCount="39128">
  <si>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</si>
  <si>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</si>
  <si>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</si>
  <si>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</si>
  <si>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</si>
  <si>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</si>
  <si>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</si>
  <si>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</si>
  <si>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</si>
  <si>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</si>
  <si>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</si>
  <si>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</si>
  <si>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</si>
  <si>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</si>
  <si>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</si>
  <si>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</si>
  <si>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</si>
  <si>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</si>
  <si>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</si>
  <si>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</si>
  <si>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</si>
  <si>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</si>
  <si>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</si>
  <si>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</si>
  <si>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</si>
  <si>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</si>
  <si>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</si>
  <si>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</si>
  <si>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</si>
  <si>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</si>
  <si>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</si>
  <si>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</si>
  <si>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</si>
  <si>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</si>
  <si>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</si>
  <si>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</si>
  <si>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</si>
  <si>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</si>
  <si>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</si>
  <si>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</si>
  <si>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</si>
  <si>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</si>
  <si>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</si>
  <si>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</si>
  <si>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</si>
  <si>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</si>
  <si>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</si>
  <si>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</si>
  <si>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</si>
  <si>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</si>
  <si>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</si>
  <si>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</si>
  <si>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</si>
  <si>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</si>
  <si>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</si>
  <si>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</si>
  <si>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</si>
  <si>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</si>
  <si>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</si>
  <si>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</si>
  <si>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</si>
  <si>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</si>
  <si>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</si>
  <si>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</si>
  <si>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</si>
  <si>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</si>
  <si>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</si>
  <si>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</si>
  <si>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</si>
  <si>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</si>
  <si>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</si>
  <si>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</si>
  <si>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</si>
  <si>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</si>
  <si>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</si>
  <si>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</si>
  <si>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</si>
  <si>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</si>
  <si>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</si>
  <si>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</si>
  <si>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</si>
  <si>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</si>
  <si>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</si>
  <si>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</si>
  <si>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</si>
  <si>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</si>
  <si>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</si>
  <si>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</si>
  <si>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</si>
  <si>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</si>
  <si>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</si>
  <si>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</si>
  <si>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</si>
  <si>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</si>
  <si>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</si>
  <si>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</si>
  <si>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</si>
  <si>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</si>
  <si>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</si>
  <si>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</si>
  <si>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</si>
  <si>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</si>
  <si>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</si>
  <si>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</si>
  <si>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</si>
  <si>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</si>
  <si>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</si>
  <si>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</si>
  <si>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</si>
  <si>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</si>
  <si>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</si>
  <si>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</si>
  <si>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</si>
  <si>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</si>
  <si>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</si>
  <si>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</si>
  <si>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</si>
  <si>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</si>
  <si>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</si>
  <si>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</si>
  <si>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</si>
  <si>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</si>
  <si>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</si>
  <si>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</si>
  <si>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</si>
  <si>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</si>
  <si>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</si>
  <si>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</si>
  <si>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</si>
  <si>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</si>
  <si>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</si>
  <si>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</si>
  <si>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</si>
  <si>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</si>
  <si>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</si>
  <si>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</si>
  <si>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</si>
  <si>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</si>
  <si>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</si>
  <si>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</si>
  <si>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</si>
  <si>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</si>
  <si>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</si>
  <si>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</si>
  <si>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</si>
  <si>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</si>
  <si>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</si>
  <si>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</si>
  <si>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</si>
  <si>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</si>
  <si>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</si>
  <si>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</si>
  <si>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</si>
  <si>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</si>
  <si>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</si>
  <si>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</si>
  <si>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</si>
  <si>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</si>
  <si>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</si>
  <si>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</si>
  <si>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</si>
  <si>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</si>
  <si>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</si>
  <si>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</si>
  <si>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</si>
  <si>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</si>
  <si>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</si>
  <si>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</si>
  <si>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</si>
  <si>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</si>
  <si>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</si>
  <si>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</si>
  <si>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</si>
  <si>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</si>
  <si>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</si>
  <si>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</si>
  <si>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</si>
  <si>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</si>
  <si>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</si>
  <si>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</si>
  <si>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</si>
  <si>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</si>
  <si>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</si>
  <si>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</si>
  <si>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</si>
  <si>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</si>
  <si>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</si>
  <si>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</si>
  <si>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</si>
  <si>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</si>
  <si>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</si>
  <si>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</si>
  <si>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</si>
  <si>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</si>
  <si>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</si>
  <si>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</si>
  <si>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</si>
  <si>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</si>
  <si>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</si>
  <si>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</si>
  <si>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</si>
  <si>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</si>
  <si>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</si>
  <si>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</si>
  <si>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</si>
  <si>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</si>
  <si>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</si>
  <si>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</si>
  <si>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</si>
  <si>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</si>
  <si>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</si>
  <si>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</si>
  <si>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</si>
  <si>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</si>
  <si>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</si>
  <si>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</si>
  <si>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</si>
  <si>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</si>
  <si>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</si>
  <si>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</si>
  <si>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</si>
  <si>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</si>
  <si>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</si>
  <si>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</si>
  <si>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</si>
  <si>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</si>
  <si>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</si>
  <si>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</si>
  <si>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</si>
  <si>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</si>
  <si>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</si>
  <si>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</si>
  <si>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</si>
  <si>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</si>
  <si>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</si>
  <si>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</si>
  <si>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</si>
  <si>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</si>
  <si>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</si>
  <si>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</si>
  <si>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</si>
  <si>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</si>
  <si>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</si>
  <si>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</si>
  <si>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</si>
  <si>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</si>
  <si>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</si>
  <si>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</si>
  <si>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</si>
  <si>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</si>
  <si>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</si>
  <si>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</si>
  <si>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</si>
  <si>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</si>
  <si>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</si>
  <si>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</si>
  <si>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</si>
  <si>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</si>
  <si>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</si>
  <si>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</si>
  <si>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</si>
  <si>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</si>
  <si>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</si>
  <si>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</si>
  <si>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</si>
  <si>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</si>
  <si>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</si>
  <si>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</si>
  <si>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</si>
  <si>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</si>
  <si>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</si>
  <si>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</si>
  <si>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</si>
  <si>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</si>
  <si>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</si>
  <si>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</si>
  <si>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</si>
  <si>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</si>
  <si>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</si>
  <si>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</si>
  <si>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</si>
  <si>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</si>
  <si>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</si>
  <si>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</si>
  <si>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</si>
  <si>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</si>
  <si>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</si>
  <si>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</si>
  <si>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</si>
  <si>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</si>
  <si>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</si>
  <si>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</si>
  <si>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</si>
  <si>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</si>
  <si>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</si>
  <si>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</si>
  <si>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</si>
  <si>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</si>
  <si>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</si>
  <si>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</si>
  <si>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</si>
  <si>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</si>
  <si>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</si>
  <si>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</si>
  <si>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</si>
  <si>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</si>
  <si>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</si>
  <si>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</si>
  <si>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</si>
  <si>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</si>
  <si>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</si>
  <si>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</si>
  <si>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</si>
  <si>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</si>
  <si>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</si>
  <si>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</si>
  <si>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</si>
  <si>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</si>
  <si>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</si>
  <si>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</si>
  <si>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</si>
  <si>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</si>
  <si>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</si>
  <si>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</si>
  <si>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</si>
  <si>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</si>
  <si>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</si>
  <si>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</si>
  <si>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</si>
  <si>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</si>
  <si>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</si>
  <si>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</si>
  <si>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</si>
  <si>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</si>
  <si>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</si>
  <si>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</si>
  <si>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</si>
  <si>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</si>
  <si>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</si>
  <si>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</si>
  <si>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</si>
  <si>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</si>
  <si>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</si>
  <si>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</si>
  <si>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</si>
  <si>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</si>
  <si>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</si>
  <si>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</si>
  <si>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</si>
  <si>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</si>
  <si>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</si>
  <si>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</si>
  <si>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</si>
  <si>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</si>
  <si>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</si>
  <si>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</si>
  <si>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</si>
  <si>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</si>
  <si>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</si>
  <si>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</si>
  <si>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</si>
  <si>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</si>
  <si>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</si>
  <si>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</si>
  <si>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</si>
  <si>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</si>
  <si>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</si>
  <si>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</si>
  <si>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</si>
  <si>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</si>
  <si>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</si>
  <si>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</si>
  <si>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</si>
  <si>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</si>
  <si>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</si>
  <si>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</si>
  <si>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</si>
  <si>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</si>
  <si>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</si>
  <si>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</si>
  <si>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</si>
  <si>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</si>
  <si>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</si>
  <si>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</si>
  <si>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</si>
  <si>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</si>
  <si>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</si>
  <si>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</si>
  <si>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</si>
  <si>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</si>
  <si>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</si>
  <si>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</si>
  <si>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</si>
  <si>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</si>
  <si>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</si>
  <si>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</si>
  <si>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</si>
  <si>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</si>
  <si>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</si>
  <si>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</si>
  <si>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</si>
  <si>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</si>
  <si>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</si>
  <si>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</si>
  <si>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</si>
  <si>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</si>
  <si>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</si>
  <si>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</si>
  <si>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</si>
  <si>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</si>
  <si>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</si>
  <si>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</si>
  <si>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</si>
  <si>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</si>
  <si>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</si>
  <si>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</si>
  <si>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</si>
  <si>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</si>
  <si>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</si>
  <si>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</si>
  <si>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</si>
  <si>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</si>
  <si>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</si>
  <si>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</si>
  <si>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</si>
  <si>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</si>
  <si>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</si>
  <si>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</si>
  <si>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</si>
  <si>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</si>
  <si>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</si>
  <si>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</si>
  <si>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</si>
  <si>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</si>
  <si>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</si>
  <si>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</si>
  <si>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</si>
  <si>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</si>
  <si>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</si>
  <si>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</si>
  <si>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</si>
  <si>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</si>
  <si>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</si>
  <si>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</si>
  <si>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</si>
  <si>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</si>
  <si>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</si>
  <si>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</si>
  <si>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</si>
  <si>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</si>
  <si>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</si>
  <si>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</si>
  <si>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</si>
  <si>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</si>
  <si>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</si>
  <si>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</si>
  <si>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</si>
  <si>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</si>
  <si>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</si>
  <si>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</si>
  <si>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</si>
  <si>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</si>
  <si>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</si>
  <si>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</si>
  <si>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</si>
  <si>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</si>
  <si>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</si>
  <si>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</si>
  <si>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</si>
  <si>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</si>
  <si>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</si>
  <si>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</si>
  <si>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</si>
  <si>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</si>
  <si>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</si>
  <si>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</si>
  <si>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</si>
  <si>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</si>
  <si>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</si>
  <si>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</si>
  <si>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</si>
  <si>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</si>
  <si>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</si>
  <si>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</si>
  <si>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</si>
  <si>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</si>
  <si>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</si>
  <si>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</si>
  <si>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</si>
  <si>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</si>
  <si>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</si>
  <si>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</si>
  <si>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</si>
  <si>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</si>
  <si>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</si>
  <si>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</si>
  <si>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</si>
  <si>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</si>
  <si>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</si>
  <si>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</si>
  <si>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</si>
  <si>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</si>
  <si>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</si>
  <si>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</si>
  <si>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</si>
  <si>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</si>
  <si>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</si>
  <si>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</si>
  <si>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</si>
  <si>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</si>
  <si>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</si>
  <si>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</si>
  <si>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</si>
  <si>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</si>
  <si>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</si>
  <si>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</si>
  <si>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</si>
  <si>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</si>
  <si>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</si>
  <si>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</si>
  <si>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</si>
  <si>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</si>
  <si>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</si>
  <si>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</si>
  <si>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</si>
  <si>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</si>
  <si>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</si>
  <si>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</si>
  <si>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</si>
  <si>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</si>
  <si>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</si>
  <si>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</si>
  <si>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</si>
  <si>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</si>
  <si>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</si>
  <si>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</si>
  <si>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</si>
  <si>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</si>
  <si>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</si>
  <si>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</si>
  <si>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</si>
  <si>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</si>
  <si>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</si>
  <si>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</si>
  <si>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</si>
  <si>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</si>
  <si>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</si>
  <si>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</si>
  <si>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</si>
  <si>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</si>
  <si>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</si>
  <si>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</si>
  <si>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</si>
  <si>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</si>
  <si>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</si>
  <si>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</si>
  <si>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</si>
  <si>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</si>
  <si>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</si>
  <si>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</si>
  <si>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</si>
  <si>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</si>
  <si>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</si>
  <si>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</si>
  <si>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</si>
  <si>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</si>
  <si>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</si>
  <si>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</si>
  <si>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</si>
  <si>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</si>
  <si>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</si>
  <si>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</si>
  <si>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</si>
  <si>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</si>
  <si>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</si>
  <si>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</si>
  <si>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</si>
  <si>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</si>
  <si>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</si>
  <si>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</si>
  <si>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</si>
  <si>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</si>
  <si>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</si>
  <si>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</si>
  <si>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</si>
  <si>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</si>
  <si>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</si>
  <si>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</si>
  <si>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</si>
  <si>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</si>
  <si>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</si>
  <si>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</si>
  <si>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</si>
  <si>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</si>
  <si>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</si>
  <si>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</si>
  <si>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</si>
  <si>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</si>
  <si>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</si>
  <si>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</si>
  <si>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</si>
  <si>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</si>
  <si>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</si>
  <si>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</si>
  <si>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</si>
  <si>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</si>
  <si>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</si>
  <si>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</si>
  <si>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</si>
  <si>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</si>
  <si>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</si>
  <si>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</si>
  <si>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</si>
  <si>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</si>
  <si>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</si>
  <si>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</si>
  <si>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</si>
  <si>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</si>
  <si>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</si>
  <si>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</si>
  <si>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</si>
  <si>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</si>
  <si>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</si>
  <si>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</si>
  <si>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</si>
  <si>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</si>
  <si>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</si>
  <si>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</si>
  <si>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</si>
  <si>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</si>
  <si>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</si>
  <si>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</si>
  <si>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</si>
  <si>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</si>
  <si>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</si>
  <si>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</si>
  <si>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</si>
  <si>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</si>
  <si>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</si>
  <si>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</si>
  <si>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</si>
  <si>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</si>
  <si>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</si>
  <si>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</si>
  <si>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</si>
  <si>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</si>
  <si>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</si>
  <si>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</si>
  <si>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</si>
  <si>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</si>
  <si>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</si>
  <si>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</si>
  <si>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</si>
  <si>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</si>
  <si>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</si>
  <si>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</si>
  <si>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</si>
  <si>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</si>
  <si>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</si>
  <si>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</si>
  <si>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</si>
  <si>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</si>
  <si>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</si>
  <si>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</si>
  <si>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</si>
  <si>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</si>
  <si>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</si>
  <si>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</si>
  <si>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</si>
  <si>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</si>
  <si>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</si>
  <si>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</si>
  <si>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</si>
  <si>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</si>
  <si>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</si>
  <si>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</si>
  <si>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</si>
  <si>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</si>
  <si>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</si>
  <si>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</si>
  <si>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</si>
  <si>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</si>
  <si>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</si>
  <si>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</si>
  <si>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</si>
  <si>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</si>
  <si>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</si>
  <si>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</si>
  <si>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</si>
  <si>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</si>
  <si>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</si>
  <si>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</si>
  <si>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</si>
  <si>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</si>
  <si>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</si>
  <si>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</si>
  <si>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</si>
  <si>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</si>
  <si>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</si>
  <si>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</si>
  <si>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</si>
  <si>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</si>
  <si>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</si>
  <si>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</si>
  <si>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</si>
  <si>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</si>
  <si>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</si>
  <si>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</si>
  <si>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</si>
  <si>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</si>
  <si>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</si>
  <si>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</si>
  <si>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</si>
  <si>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</si>
  <si>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</si>
  <si>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</si>
  <si>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</si>
  <si>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</si>
  <si>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</si>
  <si>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</si>
  <si>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</si>
  <si>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</si>
  <si>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</si>
  <si>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</si>
  <si>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</si>
  <si>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</si>
  <si>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</si>
  <si>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</si>
  <si>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</si>
  <si>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</si>
  <si>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</si>
  <si>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</si>
  <si>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</si>
  <si>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</si>
  <si>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</si>
  <si>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</si>
  <si>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</si>
  <si>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</si>
  <si>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</si>
  <si>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</si>
  <si>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</si>
  <si>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</si>
  <si>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</si>
  <si>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</si>
  <si>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</si>
  <si>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</si>
  <si>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</si>
  <si>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</si>
  <si>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</si>
  <si>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</si>
  <si>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</si>
  <si>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</si>
  <si>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</si>
  <si>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</si>
  <si>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</si>
  <si>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</si>
  <si>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</si>
  <si>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</si>
  <si>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</si>
  <si>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</si>
  <si>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</si>
  <si>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</si>
  <si>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</si>
  <si>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</si>
  <si>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</si>
  <si>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</si>
  <si>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</si>
  <si>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</si>
  <si>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</si>
  <si>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</si>
  <si>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</si>
  <si>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</si>
  <si>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</si>
  <si>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</si>
  <si>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</si>
  <si>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</si>
  <si>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</si>
  <si>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</si>
  <si>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</si>
  <si>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</si>
  <si>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</si>
  <si>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</si>
  <si>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</si>
  <si>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</si>
  <si>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</si>
  <si>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</si>
  <si>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</si>
  <si>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</si>
  <si>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</si>
  <si>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</si>
  <si>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</si>
  <si>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</si>
  <si>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</si>
  <si>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</si>
  <si>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</si>
  <si>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</si>
  <si>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</si>
  <si>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</si>
  <si>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</si>
  <si>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</si>
  <si>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</si>
  <si>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</si>
  <si>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</si>
  <si>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</si>
  <si>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</si>
  <si>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</si>
  <si>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</si>
  <si>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</si>
  <si>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</si>
  <si>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</si>
  <si>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</si>
  <si>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</si>
  <si>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</si>
  <si>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</si>
  <si>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</si>
  <si>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</si>
  <si>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</si>
  <si>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</si>
  <si>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</si>
  <si>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</si>
  <si>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</si>
  <si>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</si>
  <si>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</si>
  <si>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</si>
  <si>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</si>
  <si>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</si>
  <si>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</si>
  <si>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</si>
  <si>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</si>
  <si>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</si>
  <si>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</si>
  <si>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</si>
  <si>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</si>
  <si>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</si>
  <si>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</si>
  <si>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</si>
  <si>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</si>
  <si>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</si>
  <si>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</si>
  <si>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</si>
  <si>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</si>
  <si>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</si>
  <si>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</si>
  <si>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</si>
  <si>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</si>
  <si>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</si>
  <si>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</si>
  <si>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</si>
  <si>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</si>
  <si>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</si>
  <si>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</si>
  <si>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</si>
  <si>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</si>
  <si>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</si>
  <si>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</si>
  <si>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</si>
  <si>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</si>
  <si>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</si>
  <si>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</si>
  <si>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</si>
  <si>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</si>
  <si>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</si>
  <si>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</si>
  <si>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</si>
  <si>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</si>
  <si>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</si>
  <si>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</si>
  <si>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</si>
  <si>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</si>
  <si>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</si>
  <si>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</si>
  <si>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</si>
  <si>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</si>
  <si>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</si>
  <si>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</si>
  <si>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</si>
  <si>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</si>
  <si>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</si>
  <si>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</si>
  <si>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</si>
  <si>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</si>
  <si>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</si>
  <si>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</si>
  <si>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</si>
  <si>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</si>
  <si>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</si>
  <si>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</si>
  <si>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</si>
  <si>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</si>
  <si>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</si>
  <si>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</si>
  <si>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</si>
  <si>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</si>
  <si>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</si>
  <si>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</si>
  <si>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</si>
  <si>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</si>
  <si>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</si>
  <si>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</si>
  <si>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</si>
  <si>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</si>
  <si>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</si>
  <si>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</si>
  <si>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</si>
  <si>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</si>
  <si>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</si>
  <si>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</si>
  <si>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</si>
  <si>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</si>
  <si>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</si>
  <si>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</si>
  <si>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</si>
  <si>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</si>
  <si>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</si>
  <si>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</si>
  <si>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</si>
  <si>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</si>
  <si>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</si>
  <si>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</si>
  <si>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</si>
  <si>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</si>
  <si>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</si>
  <si>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</si>
  <si>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</si>
  <si>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</si>
  <si>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</si>
  <si>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</si>
  <si>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</si>
  <si>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</si>
  <si>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</si>
  <si>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</si>
  <si>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</si>
  <si>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</si>
  <si>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</si>
  <si>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</si>
  <si>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</si>
  <si>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</si>
  <si>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</si>
  <si>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</si>
  <si>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</si>
  <si>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</si>
  <si>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</si>
  <si>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</si>
  <si>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</si>
  <si>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</si>
  <si>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</si>
  <si>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</si>
  <si>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</si>
  <si>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</si>
  <si>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</si>
  <si>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</si>
  <si>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</si>
  <si>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</si>
  <si>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</si>
  <si>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</si>
  <si>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</si>
  <si>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</si>
  <si>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</si>
  <si>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</si>
  <si>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</si>
  <si>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</si>
  <si>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</si>
  <si>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</si>
  <si>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</si>
  <si>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</si>
  <si>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</si>
  <si>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</si>
  <si>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</si>
  <si>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</si>
  <si>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</si>
  <si>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</si>
  <si>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</si>
  <si>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</si>
  <si>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</si>
  <si>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</si>
  <si>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</si>
  <si>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</si>
  <si>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</si>
  <si>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</si>
  <si>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</si>
  <si>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</si>
  <si>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</si>
  <si>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</si>
  <si>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</si>
  <si>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</si>
  <si>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</si>
  <si>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</si>
  <si>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</si>
  <si>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</si>
  <si>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</si>
  <si>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</si>
  <si>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</si>
  <si>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</si>
  <si>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</si>
  <si>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</si>
  <si>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</si>
  <si>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</si>
  <si>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</si>
  <si>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</si>
  <si>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</si>
  <si>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</si>
  <si>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</si>
  <si>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</si>
  <si>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</si>
  <si>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</si>
  <si>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</si>
  <si>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</si>
  <si>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</si>
  <si>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</si>
  <si>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</si>
  <si>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</si>
  <si>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</si>
  <si>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</si>
  <si>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</si>
  <si>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</si>
  <si>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</si>
  <si>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</si>
  <si>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</si>
  <si>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</si>
  <si>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</si>
  <si>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</si>
  <si>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</si>
  <si>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</si>
  <si>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</si>
  <si>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</si>
  <si>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</si>
  <si>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</si>
  <si>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</si>
  <si>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</si>
  <si>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</si>
  <si>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</si>
  <si>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</si>
  <si>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</si>
  <si>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</si>
  <si>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</si>
  <si>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</si>
  <si>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</si>
  <si>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</si>
  <si>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</si>
  <si>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</si>
  <si>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</si>
  <si>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</si>
  <si>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</si>
  <si>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</si>
  <si>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</si>
  <si>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</si>
  <si>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</si>
  <si>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</si>
  <si>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</si>
  <si>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</si>
  <si>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</si>
  <si>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</si>
  <si>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</si>
  <si>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</si>
  <si>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</si>
  <si>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</si>
  <si>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</si>
  <si>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</si>
  <si>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</si>
  <si>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</si>
  <si>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</si>
  <si>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</si>
  <si>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</si>
  <si>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</si>
  <si>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</si>
  <si>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</si>
  <si>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</si>
  <si>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</si>
  <si>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</si>
  <si>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</si>
  <si>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</si>
  <si>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</si>
  <si>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</si>
  <si>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</si>
  <si>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</si>
  <si>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</si>
  <si>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</si>
  <si>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</si>
  <si>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</si>
  <si>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</si>
  <si>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</si>
  <si>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</si>
  <si>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</si>
  <si>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</si>
  <si>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</si>
  <si>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</si>
  <si>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</si>
  <si>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</si>
  <si>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</si>
  <si>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</si>
  <si>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</si>
  <si>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</si>
  <si>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</si>
  <si>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</si>
  <si>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</si>
  <si>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</si>
  <si>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</si>
  <si>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</si>
  <si>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</si>
  <si>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</si>
  <si>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</si>
  <si>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</si>
  <si>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</si>
  <si>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</si>
  <si>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</si>
  <si>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</si>
  <si>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</si>
  <si>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</si>
  <si>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</si>
  <si>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</si>
  <si>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</si>
  <si>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</si>
  <si>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</si>
  <si>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</si>
  <si>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</si>
  <si>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</si>
  <si>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</si>
  <si>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</si>
  <si>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</si>
  <si>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</si>
  <si>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</si>
  <si>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</si>
  <si>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</si>
  <si>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</si>
  <si>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</si>
  <si>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</si>
  <si>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</si>
  <si>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</si>
  <si>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</si>
  <si>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</si>
  <si>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</si>
  <si>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</si>
  <si>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</si>
  <si>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</si>
  <si>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</si>
  <si>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</si>
  <si>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</si>
  <si>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</si>
  <si>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</si>
  <si>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</si>
  <si>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</si>
  <si>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</si>
  <si>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</si>
  <si>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</si>
  <si>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</si>
  <si>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</si>
  <si>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</si>
  <si>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</si>
  <si>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</si>
  <si>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</si>
  <si>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</si>
  <si>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</si>
  <si>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</si>
  <si>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</si>
  <si>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</si>
  <si>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</si>
  <si>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</si>
  <si>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</si>
  <si>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</si>
  <si>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</si>
  <si>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</si>
  <si>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</si>
  <si>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</si>
  <si>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</si>
  <si>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</si>
  <si>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</si>
  <si>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</si>
  <si>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</si>
  <si>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</si>
  <si>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</si>
  <si>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</si>
  <si>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</si>
  <si>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</si>
  <si>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</si>
  <si>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</si>
  <si>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</si>
  <si>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</si>
  <si>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</si>
  <si>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</si>
  <si>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</si>
  <si>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</si>
  <si>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</si>
  <si>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</si>
  <si>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</si>
  <si>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</si>
  <si>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</si>
  <si>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</si>
  <si>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</si>
  <si>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</si>
  <si>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</si>
  <si>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</si>
  <si>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</si>
  <si>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</si>
  <si>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</si>
  <si>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</si>
  <si>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</si>
  <si>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</si>
  <si>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</si>
  <si>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</si>
  <si>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</si>
  <si>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</si>
  <si>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</si>
  <si>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</si>
  <si>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</si>
  <si>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</si>
  <si>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</si>
  <si>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</si>
  <si>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</si>
  <si>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</si>
  <si>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</si>
  <si>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</si>
  <si>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</si>
  <si>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</si>
  <si>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</si>
  <si>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</si>
  <si>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</si>
  <si>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</si>
  <si>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</si>
  <si>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</si>
  <si>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</si>
  <si>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</si>
  <si>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</si>
  <si>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</si>
  <si>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</si>
  <si>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</si>
  <si>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</si>
  <si>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</si>
  <si>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</si>
  <si>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</si>
  <si>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</si>
  <si>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</si>
  <si>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</si>
  <si>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</si>
  <si>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</si>
  <si>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</si>
  <si>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</si>
  <si>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</si>
  <si>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</si>
  <si>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</si>
  <si>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</si>
  <si>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</si>
  <si>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</si>
  <si>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</si>
  <si>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</si>
  <si>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</si>
  <si>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</si>
  <si>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</si>
  <si>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</si>
  <si>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</si>
  <si>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</si>
  <si>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</si>
  <si>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</si>
  <si>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</si>
  <si>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</si>
  <si>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</si>
  <si>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</si>
  <si>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</si>
  <si>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</si>
  <si>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</si>
  <si>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</si>
  <si>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</si>
  <si>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</si>
  <si>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</si>
  <si>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</si>
  <si>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</si>
  <si>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</si>
  <si>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</si>
  <si>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</si>
  <si>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</si>
  <si>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</si>
  <si>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</si>
  <si>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</si>
  <si>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</si>
  <si>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</si>
  <si>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</si>
  <si>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</si>
  <si>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</si>
  <si>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</si>
  <si>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</si>
  <si>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</si>
  <si>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</si>
  <si>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</si>
  <si>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</si>
  <si>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</si>
  <si>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</si>
  <si>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</si>
  <si>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</si>
  <si>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</si>
  <si>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</si>
  <si>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</si>
  <si>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</si>
  <si>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</si>
  <si>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</si>
  <si>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</si>
  <si>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</si>
  <si>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</si>
  <si>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</si>
  <si>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</si>
  <si>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</si>
  <si>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</si>
  <si>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</si>
  <si>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</si>
  <si>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</si>
  <si>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</si>
  <si>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</si>
  <si>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</si>
  <si>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</si>
  <si>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</si>
  <si>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</si>
  <si>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</si>
  <si>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</si>
  <si>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</si>
  <si>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</si>
  <si>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</si>
  <si>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</si>
  <si>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</si>
  <si>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</si>
  <si>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</si>
  <si>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</si>
  <si>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</si>
  <si>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</si>
  <si>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</si>
  <si>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</si>
  <si>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</si>
  <si>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</si>
  <si>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</si>
  <si>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</si>
  <si>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</si>
  <si>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</si>
  <si>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</si>
  <si>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</si>
  <si>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</si>
  <si>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</si>
  <si>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</si>
  <si>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</si>
  <si>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</si>
  <si>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</si>
  <si>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</si>
  <si>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</si>
  <si>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</si>
  <si>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</si>
  <si>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</si>
  <si>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</si>
  <si>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</si>
  <si>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</si>
  <si>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</si>
  <si>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</si>
  <si>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</si>
  <si>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</si>
  <si>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</si>
  <si>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</si>
  <si>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</si>
  <si>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</si>
  <si>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</si>
  <si>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</si>
  <si>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</si>
  <si>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</si>
  <si>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</si>
  <si>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</si>
  <si>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</si>
  <si>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</si>
  <si>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</si>
  <si>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</si>
  <si>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</si>
  <si>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</si>
  <si>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</si>
  <si>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</si>
  <si>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</si>
  <si>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</si>
  <si>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</si>
  <si>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</si>
  <si>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</si>
  <si>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</si>
  <si>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</si>
  <si>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</si>
  <si>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</si>
  <si>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</si>
  <si>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</si>
  <si>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</si>
  <si>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</si>
  <si>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</si>
  <si>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</si>
  <si>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</si>
  <si>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</si>
  <si>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</si>
  <si>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</si>
  <si>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</si>
  <si>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</si>
  <si>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</si>
  <si>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</si>
  <si>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</si>
  <si>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</si>
  <si>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</si>
  <si>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</si>
  <si>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</si>
  <si>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</si>
  <si>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</si>
  <si>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</si>
  <si>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</si>
  <si>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</si>
  <si>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</si>
  <si>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</si>
  <si>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</si>
  <si>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</si>
  <si>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</si>
  <si>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</si>
  <si>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</si>
  <si>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</si>
  <si>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</si>
  <si>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</si>
  <si>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</si>
  <si>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</si>
  <si>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</si>
  <si>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</si>
  <si>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</si>
  <si>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</si>
  <si>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</si>
  <si>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</si>
  <si>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</si>
  <si>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</si>
  <si>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</si>
  <si>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</si>
  <si>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</si>
  <si>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</si>
  <si>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</si>
  <si>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</si>
  <si>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</si>
  <si>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</si>
  <si>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</si>
  <si>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</si>
  <si>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</si>
  <si>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</si>
  <si>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</si>
  <si>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</si>
  <si>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</si>
  <si>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</si>
  <si>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</si>
  <si>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</si>
  <si>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</si>
  <si>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</si>
  <si>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</si>
  <si>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</si>
  <si>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</si>
  <si>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</si>
  <si>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</si>
  <si>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</si>
  <si>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</si>
  <si>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</si>
  <si>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</si>
  <si>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</si>
  <si>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</si>
  <si>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</si>
  <si>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</si>
  <si>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</si>
  <si>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</si>
  <si>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</si>
  <si>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</si>
  <si>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</si>
  <si>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</si>
  <si>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</si>
  <si>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</si>
  <si>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</si>
  <si>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</si>
  <si>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</si>
  <si>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</si>
  <si>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</si>
  <si>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</si>
  <si>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</si>
  <si>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</si>
  <si>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</si>
  <si>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</si>
  <si>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</si>
  <si>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</si>
  <si>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</si>
  <si>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</si>
  <si>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</si>
  <si>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</si>
  <si>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</si>
  <si>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</si>
  <si>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</si>
  <si>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</si>
  <si>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</si>
  <si>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</si>
  <si>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</si>
  <si>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</si>
  <si>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</si>
  <si>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</si>
  <si>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</si>
  <si>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</si>
  <si>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</si>
  <si>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</si>
  <si>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</si>
  <si>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</si>
  <si>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</si>
  <si>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</si>
  <si>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</si>
  <si>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</si>
  <si>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</si>
  <si>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</si>
  <si>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</si>
  <si>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</si>
  <si>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</si>
  <si>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</si>
  <si>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</si>
  <si>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</si>
  <si>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</si>
  <si>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</si>
  <si>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</si>
  <si>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</si>
  <si>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</si>
  <si>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</si>
  <si>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</si>
  <si>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</si>
  <si>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</si>
  <si>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</si>
  <si>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</si>
  <si>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</si>
  <si>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</si>
  <si>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</si>
  <si>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</si>
  <si>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</si>
  <si>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</si>
  <si>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</si>
  <si>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</si>
  <si>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</si>
  <si>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</si>
  <si>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</si>
  <si>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</si>
  <si>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</si>
  <si>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</si>
  <si>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</si>
  <si>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</si>
  <si>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</si>
  <si>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</si>
  <si>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</si>
  <si>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</si>
  <si>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</si>
  <si>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</si>
  <si>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</si>
  <si>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</si>
  <si>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</si>
  <si>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</si>
  <si>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</si>
  <si>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</si>
  <si>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</si>
  <si>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</si>
  <si>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</si>
  <si>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</si>
  <si>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</si>
  <si>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</si>
  <si>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</si>
  <si>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</si>
  <si>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</si>
  <si>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</si>
  <si>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</si>
  <si>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</si>
  <si>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</si>
  <si>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</si>
  <si>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</si>
  <si>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</si>
  <si>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</si>
  <si>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</si>
  <si>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</si>
  <si>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</si>
  <si>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</si>
  <si>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</si>
  <si>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</si>
  <si>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</si>
  <si>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</si>
  <si>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</si>
  <si>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</si>
  <si>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</si>
  <si>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</si>
  <si>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</si>
  <si>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</si>
  <si>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</si>
  <si>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</si>
  <si>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</si>
  <si>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</si>
  <si>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</si>
  <si>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</si>
  <si>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</si>
  <si>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</si>
  <si>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</si>
  <si>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</si>
  <si>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</si>
  <si>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</si>
  <si>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</si>
  <si>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</si>
  <si>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</si>
  <si>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</si>
  <si>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</si>
  <si>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</si>
  <si>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</si>
  <si>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</si>
  <si>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</si>
  <si>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</si>
  <si>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</si>
  <si>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</si>
  <si>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</si>
  <si>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</si>
  <si>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</si>
  <si>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</si>
  <si>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</si>
  <si>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</si>
  <si>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</si>
  <si>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</si>
  <si>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</si>
  <si>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</si>
  <si>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</si>
  <si>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</si>
  <si>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</si>
  <si>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</si>
  <si>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</si>
  <si>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</si>
  <si>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</si>
  <si>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</si>
  <si>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</si>
  <si>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</si>
  <si>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</si>
  <si>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</si>
  <si>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</si>
  <si>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</si>
  <si>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</si>
  <si>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</si>
  <si>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</si>
  <si>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</si>
  <si>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</si>
  <si>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</si>
  <si>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</si>
  <si>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</si>
  <si>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</si>
  <si>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</si>
  <si>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</si>
  <si>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</si>
  <si>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</si>
  <si>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</si>
  <si>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</si>
  <si>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</si>
  <si>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</si>
  <si>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</si>
  <si>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</si>
  <si>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</si>
  <si>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</si>
  <si>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</si>
  <si>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</si>
  <si>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</si>
  <si>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</si>
  <si>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</si>
  <si>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</si>
  <si>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</si>
  <si>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</si>
  <si>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</si>
  <si>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</si>
  <si>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</si>
  <si>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</si>
  <si>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</si>
  <si>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</si>
  <si>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</si>
  <si>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</si>
  <si>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</si>
  <si>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</si>
  <si>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</si>
  <si>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</si>
  <si>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</si>
  <si>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</si>
  <si>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</si>
  <si>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</si>
  <si>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</si>
  <si>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</si>
  <si>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</si>
  <si>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</si>
  <si>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</si>
  <si>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</si>
  <si>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</si>
  <si>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</si>
  <si>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</si>
  <si>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</si>
  <si>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</si>
  <si>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</si>
  <si>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</si>
  <si>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</si>
  <si>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</si>
  <si>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</si>
  <si>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</si>
  <si>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</si>
  <si>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</si>
  <si>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</si>
  <si>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</si>
  <si>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</si>
  <si>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</si>
  <si>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</si>
  <si>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</si>
  <si>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</si>
  <si>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</si>
  <si>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</si>
  <si>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</si>
  <si>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</si>
  <si>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</si>
  <si>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</si>
  <si>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</si>
  <si>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</si>
  <si>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</si>
  <si>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</si>
  <si>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</si>
  <si>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</si>
  <si>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</si>
  <si>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</si>
  <si>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</si>
  <si>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</si>
  <si>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</si>
  <si>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</si>
  <si>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</si>
  <si>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</si>
  <si>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</si>
  <si>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</si>
  <si>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</si>
  <si>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</si>
  <si>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</si>
  <si>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</si>
  <si>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</si>
  <si>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</si>
  <si>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</si>
  <si>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</si>
  <si>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</si>
  <si>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</si>
  <si>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</si>
  <si>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</si>
  <si>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</si>
  <si>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</si>
  <si>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</si>
  <si>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</si>
  <si>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</si>
  <si>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</si>
  <si>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</si>
  <si>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</si>
  <si>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</si>
  <si>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</si>
  <si>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</si>
  <si>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</si>
  <si>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</si>
  <si>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</si>
  <si>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</si>
  <si>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</si>
  <si>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</si>
  <si>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</si>
  <si>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</si>
  <si>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</si>
  <si>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</si>
  <si>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</si>
  <si>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</si>
  <si>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</si>
  <si>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</si>
  <si>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</si>
  <si>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</si>
  <si>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</si>
  <si>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</si>
  <si>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</si>
  <si>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</si>
  <si>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</si>
  <si>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</si>
  <si>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</si>
  <si>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</si>
  <si>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</si>
  <si>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</si>
  <si>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</si>
  <si>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</si>
  <si>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</si>
  <si>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</si>
  <si>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</si>
  <si>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</si>
  <si>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</si>
  <si>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</si>
  <si>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</si>
  <si>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</si>
  <si>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</si>
  <si>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</si>
  <si>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</si>
  <si>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</si>
  <si>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</si>
  <si>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</si>
  <si>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</si>
  <si>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</si>
  <si>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</si>
  <si>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</si>
  <si>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</si>
  <si>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</si>
  <si>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</si>
  <si>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</si>
  <si>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</si>
  <si>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</si>
  <si>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</si>
  <si>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</si>
  <si>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</si>
  <si>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</si>
  <si>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</si>
  <si>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</si>
  <si>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</si>
  <si>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</si>
  <si>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</si>
  <si>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</si>
  <si>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</si>
  <si>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</si>
  <si>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</si>
  <si>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</si>
  <si>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</si>
  <si>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</si>
  <si>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</si>
  <si>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</si>
  <si>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</si>
  <si>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</si>
  <si>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</si>
  <si>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</si>
  <si>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</si>
  <si>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</si>
  <si>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</si>
  <si>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</si>
  <si>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</si>
  <si>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</si>
  <si>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</si>
  <si>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</si>
  <si>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</si>
  <si>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</si>
  <si>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</si>
  <si>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</si>
  <si>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</si>
  <si>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</si>
  <si>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</si>
  <si>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</si>
  <si>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</si>
  <si>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</si>
  <si>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</si>
  <si>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</si>
  <si>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</si>
  <si>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</si>
  <si>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</si>
  <si>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</si>
  <si>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</si>
  <si>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</si>
  <si>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</si>
  <si>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</si>
  <si>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</si>
  <si>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</si>
  <si>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</si>
  <si>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</si>
  <si>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</si>
  <si>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</si>
  <si>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</si>
  <si>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</si>
  <si>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</si>
  <si>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</si>
  <si>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</si>
  <si>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</si>
  <si>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</si>
  <si>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</si>
  <si>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</si>
  <si>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</si>
  <si>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</si>
  <si>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</si>
  <si>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</si>
  <si>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</si>
  <si>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</si>
  <si>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</si>
  <si>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</si>
  <si>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</si>
  <si>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</si>
  <si>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</si>
  <si>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</si>
  <si>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</si>
  <si>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</si>
  <si>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</si>
  <si>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</si>
  <si>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</si>
  <si>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</si>
  <si>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</si>
  <si>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</si>
  <si>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</si>
  <si>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</si>
  <si>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</si>
  <si>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</si>
  <si>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</si>
  <si>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</si>
  <si>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</si>
  <si>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</si>
  <si>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</si>
  <si>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</si>
  <si>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</si>
  <si>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</si>
  <si>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</si>
  <si>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</si>
  <si>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</si>
  <si>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</si>
  <si>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</si>
  <si>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</si>
  <si>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</si>
  <si>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</si>
  <si>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</si>
  <si>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</si>
  <si>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</si>
  <si>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</si>
  <si>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</si>
  <si>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</si>
  <si>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</si>
  <si>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</si>
  <si>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</si>
  <si>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</si>
  <si>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</si>
  <si>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</si>
  <si>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</si>
  <si>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</si>
  <si>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</si>
  <si>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</si>
  <si>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</si>
  <si>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</si>
  <si>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</si>
  <si>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</si>
  <si>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</si>
  <si>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</si>
  <si>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</si>
  <si>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</si>
  <si>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</si>
  <si>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</si>
  <si>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</si>
  <si>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</si>
  <si>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</si>
  <si>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</si>
  <si>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</si>
  <si>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</si>
  <si>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</si>
  <si>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</si>
  <si>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</si>
  <si>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</si>
  <si>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</si>
  <si>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</si>
  <si>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</si>
  <si>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</si>
  <si>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</si>
  <si>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</si>
  <si>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</si>
  <si>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</si>
  <si>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</si>
  <si>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</si>
  <si>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</si>
  <si>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</si>
  <si>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</si>
  <si>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</si>
  <si>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</si>
  <si>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</si>
  <si>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</si>
  <si>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</si>
  <si>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</si>
  <si>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</si>
  <si>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</si>
  <si>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</si>
  <si>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</si>
  <si>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</si>
  <si>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</si>
  <si>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</si>
  <si>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</si>
  <si>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</si>
  <si>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</si>
  <si>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</si>
  <si>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</si>
  <si>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</si>
  <si>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</si>
  <si>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</si>
  <si>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</si>
  <si>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</si>
  <si>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</si>
  <si>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</si>
  <si>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</si>
  <si>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</si>
  <si>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</si>
  <si>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</si>
  <si>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</si>
  <si>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</si>
  <si>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</si>
  <si>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</si>
  <si>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</si>
  <si>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</si>
  <si>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</si>
  <si>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</si>
  <si>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</si>
  <si>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</si>
  <si>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</si>
  <si>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</si>
  <si>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</si>
  <si>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</si>
  <si>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</si>
  <si>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</si>
  <si>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</si>
  <si>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</si>
  <si>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</si>
  <si>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</si>
  <si>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</si>
  <si>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</si>
  <si>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</si>
  <si>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</si>
  <si>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</si>
  <si>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</si>
  <si>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</si>
  <si>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</si>
  <si>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</si>
  <si>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</si>
  <si>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</si>
  <si>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</si>
  <si>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</si>
  <si>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</si>
  <si>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</si>
  <si>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</si>
  <si>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</si>
  <si>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</si>
  <si>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</si>
  <si>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</si>
  <si>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</si>
  <si>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</si>
  <si>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</si>
  <si>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</si>
  <si>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</si>
  <si>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</si>
  <si>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</si>
  <si>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</si>
  <si>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</si>
  <si>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</si>
  <si>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</si>
  <si>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</si>
  <si>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</si>
  <si>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</si>
  <si>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</si>
  <si>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</si>
  <si>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</si>
  <si>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</si>
  <si>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</si>
  <si>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</si>
  <si>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</si>
  <si>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</si>
  <si>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</si>
  <si>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</si>
  <si>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</si>
  <si>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</si>
  <si>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</si>
  <si>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</si>
  <si>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</si>
  <si>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</si>
  <si>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</si>
  <si>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</si>
  <si>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</si>
  <si>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</si>
  <si>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</si>
  <si>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</si>
  <si>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</si>
  <si>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</si>
  <si>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</si>
  <si>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</si>
  <si>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</si>
  <si>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</si>
  <si>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</si>
  <si>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</si>
  <si>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</si>
  <si>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</si>
  <si>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</si>
  <si>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</si>
  <si>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</si>
  <si>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</si>
  <si>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</si>
  <si>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</si>
  <si>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</si>
  <si>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</si>
  <si>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</si>
  <si>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</si>
  <si>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</si>
  <si>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</si>
  <si>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</si>
  <si>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</si>
  <si>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</si>
  <si>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</si>
  <si>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</si>
  <si>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</si>
  <si>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</si>
  <si>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</si>
  <si>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</si>
  <si>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</si>
  <si>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</si>
  <si>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</si>
  <si>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</si>
  <si>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</si>
  <si>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</si>
  <si>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</si>
  <si>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</si>
  <si>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</si>
  <si>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</si>
  <si>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</si>
  <si>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</si>
  <si>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</si>
  <si>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</si>
  <si>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</si>
  <si>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</si>
  <si>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</si>
  <si>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</si>
  <si>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</si>
  <si>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</si>
  <si>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</si>
  <si>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</si>
  <si>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</si>
  <si>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</si>
  <si>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</si>
  <si>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</si>
  <si>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</si>
  <si>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</si>
  <si>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</si>
  <si>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</si>
  <si>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</si>
  <si>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</si>
  <si>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</si>
  <si>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</si>
  <si>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</si>
  <si>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</si>
  <si>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</si>
  <si>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</si>
  <si>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</si>
  <si>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</si>
  <si>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</si>
  <si>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</si>
  <si>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</si>
  <si>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</si>
  <si>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</si>
  <si>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</si>
  <si>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</si>
  <si>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</si>
  <si>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</si>
  <si>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</si>
  <si>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</si>
  <si>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</si>
  <si>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</si>
  <si>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</si>
  <si>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</si>
  <si>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</si>
  <si>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</si>
  <si>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</si>
  <si>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</si>
  <si>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</si>
  <si>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</si>
  <si>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</si>
  <si>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</si>
  <si>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</si>
  <si>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</si>
  <si>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</si>
  <si>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</si>
  <si>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</si>
  <si>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</si>
  <si>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</si>
  <si>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</si>
  <si>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</si>
  <si>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</si>
  <si>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</si>
  <si>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</si>
  <si>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</si>
  <si>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</si>
  <si>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</si>
  <si>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</si>
  <si>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</si>
  <si>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</si>
  <si>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</si>
  <si>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</si>
  <si>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</si>
  <si>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</si>
  <si>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</si>
  <si>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</si>
  <si>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</si>
  <si>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</si>
  <si>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</si>
  <si>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</si>
  <si>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</si>
  <si>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</si>
  <si>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</si>
  <si>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</si>
  <si>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</si>
  <si>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</si>
  <si>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</si>
  <si>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</si>
  <si>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</si>
  <si>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</si>
  <si>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</si>
  <si>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</si>
  <si>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</si>
  <si>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</si>
  <si>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</si>
  <si>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</si>
  <si>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</si>
  <si>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</si>
  <si>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</si>
  <si>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</si>
  <si>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</si>
  <si>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</si>
  <si>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</si>
  <si>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</si>
  <si>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</si>
  <si>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</si>
  <si>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</si>
  <si>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</si>
  <si>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</si>
  <si>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</si>
  <si>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</si>
  <si>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</si>
  <si>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</si>
  <si>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</si>
  <si>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</si>
  <si>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</si>
  <si>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</si>
  <si>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</si>
  <si>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</si>
  <si>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</si>
  <si>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</si>
  <si>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</si>
  <si>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</si>
  <si>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</si>
  <si>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</si>
  <si>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</si>
  <si>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</si>
  <si>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</si>
  <si>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</si>
  <si>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</si>
  <si>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</si>
  <si>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</si>
  <si>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</si>
  <si>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</si>
  <si>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</si>
  <si>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</si>
  <si>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</si>
  <si>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</si>
  <si>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</si>
  <si>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</si>
  <si>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</si>
  <si>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</si>
  <si>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</si>
  <si>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</si>
  <si>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</si>
  <si>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</si>
  <si>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</si>
  <si>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</si>
  <si>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</si>
  <si>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</si>
  <si>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</si>
  <si>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</si>
  <si>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</si>
  <si>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</si>
  <si>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</si>
  <si>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</si>
  <si>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</si>
  <si>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</si>
  <si>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</si>
  <si>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</si>
  <si>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</si>
  <si>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</si>
  <si>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</si>
  <si>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</si>
  <si>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</si>
  <si>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</si>
  <si>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</si>
  <si>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</si>
  <si>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</si>
  <si>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</si>
  <si>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</si>
  <si>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</si>
  <si>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</si>
  <si>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</si>
  <si>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</si>
  <si>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</si>
  <si>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</si>
  <si>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</si>
  <si>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</si>
  <si>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</si>
  <si>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</si>
  <si>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</si>
  <si>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</si>
  <si>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</si>
  <si>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</si>
  <si>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</si>
  <si>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</si>
  <si>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</si>
  <si>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</si>
  <si>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</si>
  <si>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</si>
  <si>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</si>
  <si>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</si>
  <si>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</si>
  <si>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</si>
  <si>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</si>
  <si>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</si>
  <si>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</si>
  <si>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</si>
  <si>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</si>
  <si>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</si>
  <si>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</si>
  <si>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</si>
  <si>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</si>
  <si>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</si>
  <si>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</si>
  <si>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</si>
  <si>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</si>
  <si>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</si>
  <si>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</si>
  <si>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</si>
  <si>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</si>
  <si>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</si>
  <si>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</si>
  <si>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</si>
  <si>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</si>
  <si>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</si>
  <si>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</si>
  <si>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</si>
  <si>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</si>
  <si>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</si>
  <si>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</si>
  <si>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</si>
  <si>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</si>
  <si>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</si>
  <si>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</si>
  <si>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</si>
  <si>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</si>
  <si>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</si>
  <si>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</si>
  <si>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</si>
  <si>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</si>
  <si>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</si>
  <si>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</si>
  <si>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</si>
  <si>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</si>
  <si>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</si>
  <si>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</si>
  <si>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</si>
  <si>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</si>
  <si>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</si>
  <si>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</si>
  <si>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</si>
  <si>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</si>
  <si>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</si>
  <si>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</si>
  <si>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</si>
  <si>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</si>
  <si>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</si>
  <si>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</si>
  <si>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</si>
  <si>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</si>
  <si>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</si>
  <si>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</si>
  <si>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</si>
  <si>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</si>
  <si>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</si>
  <si>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</si>
  <si>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</si>
  <si>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</si>
  <si>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</si>
  <si>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</si>
  <si>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</si>
  <si>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</si>
  <si>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</si>
  <si>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</si>
  <si>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</si>
  <si>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</si>
  <si>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</si>
  <si>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</si>
  <si>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</si>
  <si>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</si>
  <si>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</si>
  <si>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</si>
  <si>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</si>
  <si>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</si>
  <si>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</si>
  <si>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</si>
  <si>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</si>
  <si>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</si>
  <si>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</si>
  <si>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</si>
  <si>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</si>
  <si>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</si>
  <si>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</si>
  <si>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</si>
  <si>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</si>
  <si>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</si>
  <si>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</si>
  <si>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</si>
  <si>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</si>
  <si>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</si>
  <si>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</si>
  <si>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</si>
  <si>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</si>
  <si>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</si>
  <si>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</si>
  <si>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</si>
  <si>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</si>
  <si>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</si>
  <si>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</si>
  <si>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</si>
  <si>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</si>
  <si>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</si>
  <si>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</si>
  <si>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</si>
  <si>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</si>
  <si>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</si>
  <si>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</si>
  <si>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</si>
  <si>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</si>
  <si>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</si>
  <si>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</si>
  <si>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</si>
  <si>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</si>
  <si>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</si>
  <si>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</si>
  <si>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</si>
  <si>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</si>
  <si>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</si>
  <si>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</si>
  <si>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</si>
  <si>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</si>
  <si>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</si>
  <si>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</si>
  <si>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</si>
  <si>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</si>
  <si>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</si>
  <si>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</si>
  <si>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</si>
  <si>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</si>
  <si>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</si>
  <si>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</si>
  <si>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</si>
  <si>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</si>
  <si>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</si>
  <si>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</si>
  <si>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</si>
  <si>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</si>
  <si>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</si>
  <si>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</si>
  <si>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</si>
  <si>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</si>
  <si>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</si>
  <si>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</si>
  <si>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</si>
  <si>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</si>
  <si>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</si>
  <si>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</si>
  <si>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</si>
  <si>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</si>
  <si>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</si>
  <si>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</si>
  <si>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</si>
  <si>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</si>
  <si>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</si>
  <si>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</si>
  <si>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</si>
  <si>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</si>
  <si>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</si>
  <si>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</si>
  <si>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</si>
  <si>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</si>
  <si>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</si>
  <si>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</si>
  <si>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</si>
  <si>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</si>
  <si>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</si>
  <si>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</si>
  <si>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</si>
  <si>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</si>
  <si>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</si>
  <si>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</si>
  <si>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</si>
  <si>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</si>
  <si>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</si>
  <si>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</si>
  <si>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</si>
  <si>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</si>
  <si>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</si>
  <si>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</si>
  <si>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</si>
  <si>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</si>
  <si>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</si>
  <si>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</si>
  <si>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</si>
  <si>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</si>
  <si>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</si>
  <si>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</si>
  <si>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</si>
  <si>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</si>
  <si>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</si>
  <si>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</si>
  <si>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</si>
  <si>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</si>
  <si>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</si>
  <si>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</si>
  <si>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</si>
  <si>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</si>
  <si>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</si>
  <si>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</si>
  <si>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</si>
  <si>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</si>
  <si>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</si>
  <si>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</si>
  <si>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</si>
  <si>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</si>
  <si>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</si>
  <si>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</si>
  <si>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</si>
  <si>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</si>
  <si>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</si>
  <si>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</si>
  <si>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</si>
  <si>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</si>
  <si>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</si>
  <si>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</si>
  <si>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</si>
  <si>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</si>
  <si>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</si>
  <si>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</si>
  <si>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</si>
  <si>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</si>
  <si>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</si>
  <si>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</si>
  <si>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</si>
  <si>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</si>
  <si>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</si>
  <si>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</si>
  <si>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</si>
  <si>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</si>
  <si>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</si>
  <si>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</si>
  <si>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</si>
  <si>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</si>
  <si>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</si>
  <si>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</si>
  <si>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</si>
  <si>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</si>
  <si>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</si>
  <si>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</si>
  <si>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</si>
  <si>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</si>
  <si>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</si>
  <si>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</si>
  <si>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</si>
  <si>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</si>
  <si>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</si>
  <si>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</si>
  <si>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</si>
  <si>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</si>
  <si>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</si>
  <si>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</si>
  <si>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</si>
  <si>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</si>
  <si>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</si>
  <si>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</si>
  <si>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</si>
  <si>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</si>
  <si>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</si>
  <si>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</si>
  <si>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</si>
  <si>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</si>
  <si>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</si>
  <si>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</si>
  <si>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</si>
  <si>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</si>
  <si>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</si>
  <si>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</si>
  <si>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</si>
  <si>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</si>
  <si>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</si>
  <si>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</si>
  <si>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</si>
  <si>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</si>
  <si>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</si>
  <si>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</si>
  <si>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</si>
  <si>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</si>
  <si>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</si>
  <si>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</si>
  <si>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</si>
  <si>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</si>
  <si>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</si>
  <si>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</si>
  <si>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</si>
  <si>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</si>
  <si>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</si>
  <si>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</si>
  <si>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</si>
  <si>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</si>
  <si>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</si>
  <si>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</si>
  <si>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</si>
  <si>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</si>
  <si>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</si>
  <si>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</si>
  <si>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</si>
  <si>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</si>
  <si>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</si>
  <si>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</si>
  <si>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</si>
  <si>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</si>
  <si>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</si>
  <si>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</si>
  <si>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</si>
  <si>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</si>
  <si>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</si>
  <si>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</si>
  <si>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</si>
  <si>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</si>
  <si>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</si>
  <si>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</si>
  <si>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</si>
  <si>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</si>
  <si>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</si>
  <si>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</si>
  <si>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</si>
  <si>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</si>
  <si>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</si>
  <si>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</si>
  <si>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</si>
  <si>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</si>
  <si>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</si>
  <si>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</si>
  <si>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</si>
  <si>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</si>
  <si>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</si>
  <si>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</si>
  <si>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</si>
  <si>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</si>
  <si>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</si>
  <si>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</si>
  <si>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</si>
  <si>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</si>
  <si>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</si>
  <si>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</si>
  <si>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</si>
  <si>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</si>
  <si>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</si>
  <si>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</si>
  <si>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</si>
  <si>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</si>
  <si>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</si>
  <si>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</si>
  <si>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</si>
  <si>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</si>
  <si>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</si>
  <si>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</si>
  <si>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</si>
  <si>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</si>
  <si>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</si>
  <si>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</si>
  <si>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</si>
  <si>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</si>
  <si>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</si>
  <si>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</si>
  <si>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</si>
  <si>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</si>
  <si>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</si>
  <si>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</si>
  <si>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</si>
  <si>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</si>
  <si>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</si>
  <si>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</si>
  <si>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</si>
  <si>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</si>
  <si>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</si>
  <si>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</si>
  <si>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</si>
  <si>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</si>
  <si>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</si>
  <si>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</si>
  <si>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</si>
  <si>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</si>
  <si>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</si>
  <si>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</si>
  <si>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</si>
  <si>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</si>
  <si>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</si>
  <si>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</si>
  <si>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</si>
  <si>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</si>
  <si>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</si>
  <si>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</si>
  <si>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</si>
  <si>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</si>
  <si>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</si>
  <si>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</si>
  <si>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</si>
  <si>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</si>
  <si>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</si>
  <si>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</si>
  <si>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</si>
  <si>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</si>
  <si>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</si>
  <si>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</si>
  <si>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</si>
  <si>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</si>
  <si>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</si>
  <si>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</si>
  <si>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</si>
  <si>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</si>
  <si>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</si>
  <si>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</si>
  <si>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</si>
  <si>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</si>
  <si>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</si>
  <si>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</si>
  <si>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</si>
  <si>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</si>
  <si>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</si>
  <si>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</si>
  <si>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</si>
  <si>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</si>
  <si>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</si>
  <si>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</si>
  <si>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</si>
  <si>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</si>
  <si>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</si>
  <si>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</si>
  <si>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</si>
  <si>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</si>
  <si>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</si>
  <si>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</si>
  <si>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</si>
  <si>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</si>
  <si>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</si>
  <si>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</si>
  <si>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</si>
  <si>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</si>
  <si>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</si>
  <si>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</si>
  <si>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</si>
  <si>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</si>
  <si>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</si>
  <si>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</si>
  <si>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</si>
  <si>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</si>
  <si>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</si>
  <si>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</si>
  <si>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</si>
  <si>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</si>
  <si>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</si>
  <si>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</si>
  <si>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</si>
  <si>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</si>
  <si>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</si>
  <si>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</si>
  <si>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</si>
  <si>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</si>
  <si>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</si>
  <si>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</si>
  <si>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</si>
  <si>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</si>
  <si>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</si>
  <si>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</si>
  <si>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</si>
  <si>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</si>
  <si>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</si>
  <si>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</si>
  <si>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</si>
  <si>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</si>
  <si>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</si>
  <si>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</si>
  <si>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</si>
  <si>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</si>
  <si>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</si>
  <si>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</si>
  <si>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</si>
  <si>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</si>
  <si>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</si>
  <si>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</si>
  <si>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</si>
  <si>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</si>
  <si>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</si>
  <si>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</si>
  <si>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</si>
  <si>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</si>
  <si>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</si>
  <si>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</si>
  <si>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</si>
  <si>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</si>
  <si>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</si>
  <si>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</si>
  <si>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</si>
  <si>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</si>
  <si>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</si>
  <si>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</si>
  <si>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</si>
  <si>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</si>
  <si>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</si>
  <si>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</si>
  <si>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</si>
  <si>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</si>
  <si>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</si>
  <si>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</si>
  <si>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</si>
  <si>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</si>
  <si>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</si>
  <si>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</si>
  <si>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</si>
  <si>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</si>
  <si>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</si>
  <si>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</si>
  <si>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</si>
  <si>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</si>
  <si>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</si>
  <si>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</si>
  <si>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</si>
  <si>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</si>
  <si>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</si>
  <si>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</si>
  <si>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</si>
  <si>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</si>
  <si>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</si>
  <si>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</si>
  <si>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</si>
  <si>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</si>
  <si>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</si>
  <si>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</si>
  <si>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</si>
  <si>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</si>
  <si>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</si>
  <si>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</si>
  <si>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</si>
  <si>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</si>
  <si>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</si>
  <si>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</si>
  <si>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</si>
  <si>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</si>
  <si>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</si>
  <si>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</si>
  <si>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</si>
  <si>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</si>
  <si>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</si>
  <si>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</si>
  <si>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</si>
  <si>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</si>
  <si>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</si>
  <si>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</si>
  <si>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</si>
  <si>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</si>
  <si>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</si>
  <si>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</si>
  <si>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</si>
  <si>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</si>
  <si>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</si>
  <si>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</si>
  <si>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</si>
  <si>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</si>
  <si>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</si>
  <si>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</si>
  <si>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</si>
  <si>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</si>
  <si>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</si>
  <si>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</si>
  <si>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</si>
  <si>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</si>
  <si>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</si>
  <si>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</si>
  <si>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</si>
  <si>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</si>
  <si>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</si>
  <si>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</si>
  <si>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</si>
  <si>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</si>
  <si>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</si>
  <si>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</si>
  <si>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</si>
  <si>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</si>
  <si>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</si>
  <si>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</si>
  <si>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</si>
  <si>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</si>
  <si>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</si>
  <si>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</si>
  <si>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</si>
  <si>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</si>
  <si>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</si>
  <si>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</si>
  <si>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</si>
  <si>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</si>
  <si>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</si>
  <si>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</si>
  <si>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</si>
  <si>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</si>
  <si>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</si>
  <si>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</si>
  <si>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</si>
  <si>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</si>
  <si>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</si>
  <si>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</si>
  <si>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</si>
  <si>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</si>
  <si>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</si>
  <si>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</si>
  <si>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</si>
  <si>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</si>
  <si>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</si>
  <si>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</si>
  <si>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</si>
  <si>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</si>
  <si>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</si>
  <si>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</si>
  <si>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</si>
  <si>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</si>
  <si>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</si>
  <si>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</si>
  <si>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</si>
  <si>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</si>
  <si>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</si>
  <si>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</si>
  <si>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</si>
  <si>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</si>
  <si>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</si>
  <si>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</si>
  <si>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</si>
  <si>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</si>
  <si>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</si>
  <si>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</si>
  <si>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</si>
  <si>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</si>
  <si>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</si>
  <si>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</si>
  <si>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</si>
  <si>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</si>
  <si>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</si>
  <si>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</si>
  <si>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</si>
  <si>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</si>
  <si>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</si>
  <si>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</si>
  <si>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</si>
  <si>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</si>
  <si>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</si>
  <si>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</si>
  <si>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</si>
  <si>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</si>
  <si>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</si>
  <si>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</si>
  <si>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</si>
  <si>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</si>
  <si>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</si>
  <si>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</si>
  <si>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</si>
  <si>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</si>
  <si>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</si>
  <si>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</si>
  <si>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</si>
  <si>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</si>
  <si>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</si>
  <si>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</si>
  <si>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</si>
  <si>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</si>
  <si>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</si>
  <si>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</si>
  <si>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</si>
  <si>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</si>
  <si>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</si>
  <si>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</si>
  <si>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</si>
  <si>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</si>
  <si>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</si>
  <si>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</si>
  <si>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</si>
  <si>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</si>
  <si>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</si>
  <si>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</si>
  <si>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</si>
  <si>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</si>
  <si>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</si>
  <si>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</si>
  <si>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</si>
  <si>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</si>
  <si>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</si>
  <si>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</si>
  <si>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</si>
  <si>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</si>
  <si>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</si>
  <si>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</si>
  <si>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</si>
  <si>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</si>
  <si>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</si>
  <si>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</si>
  <si>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</si>
  <si>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</si>
  <si>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</si>
  <si>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</si>
  <si>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</si>
  <si>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</si>
  <si>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</si>
  <si>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</si>
  <si>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</si>
  <si>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</si>
  <si>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</si>
  <si>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</si>
  <si>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</si>
  <si>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</si>
  <si>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</si>
  <si>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</si>
  <si>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</si>
  <si>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</si>
  <si>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</si>
  <si>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</si>
  <si>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</si>
  <si>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</si>
  <si>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</si>
  <si>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</si>
  <si>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</si>
  <si>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</si>
  <si>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</si>
  <si>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</si>
  <si>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</si>
  <si>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</si>
  <si>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</si>
  <si>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</si>
  <si>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</si>
  <si>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</si>
  <si>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</si>
  <si>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</si>
  <si>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</si>
  <si>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</si>
  <si>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</si>
  <si>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</si>
  <si>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</si>
  <si>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</si>
  <si>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</si>
  <si>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</si>
  <si>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</si>
  <si>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</si>
  <si>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</si>
  <si>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</si>
  <si>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</si>
  <si>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</si>
  <si>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</si>
  <si>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</si>
  <si>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</si>
  <si>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</si>
  <si>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</si>
  <si>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</si>
  <si>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</si>
  <si>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</si>
  <si>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</si>
  <si>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</si>
  <si>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</si>
  <si>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</si>
  <si>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</si>
  <si>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</si>
  <si>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</si>
  <si>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</si>
  <si>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</si>
  <si>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</si>
  <si>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</si>
  <si>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</si>
  <si>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</si>
  <si>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</si>
  <si>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</si>
  <si>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</si>
  <si>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</si>
  <si>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</si>
  <si>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</si>
  <si>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</si>
  <si>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</si>
  <si>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</si>
  <si>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</si>
  <si>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</si>
  <si>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</si>
  <si>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</si>
  <si>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</si>
  <si>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</si>
  <si>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</si>
  <si>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</si>
  <si>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</si>
  <si>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</si>
  <si>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</si>
  <si>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</si>
  <si>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</si>
  <si>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</si>
  <si>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</si>
  <si>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</si>
  <si>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</si>
  <si>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</si>
  <si>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</si>
  <si>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</si>
  <si>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</si>
  <si>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</si>
  <si>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</si>
  <si>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</si>
  <si>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</si>
  <si>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</si>
  <si>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</si>
  <si>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</si>
  <si>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</si>
  <si>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</si>
  <si>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</si>
  <si>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</si>
  <si>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</si>
  <si>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</si>
  <si>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</si>
  <si>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</si>
  <si>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</si>
  <si>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</si>
  <si>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</si>
  <si>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</si>
  <si>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</si>
  <si>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</si>
  <si>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</si>
  <si>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</si>
  <si>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</si>
  <si>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</si>
  <si>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</si>
  <si>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</si>
  <si>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</si>
  <si>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</si>
  <si>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</si>
  <si>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</si>
  <si>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</si>
  <si>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</si>
  <si>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</si>
  <si>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</si>
  <si>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</si>
  <si>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</si>
  <si>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</si>
  <si>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</si>
  <si>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</si>
  <si>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</si>
  <si>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</si>
  <si>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</si>
  <si>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</si>
  <si>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</si>
  <si>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</si>
  <si>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</si>
  <si>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</si>
  <si>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</si>
  <si>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</si>
  <si>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</si>
  <si>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</si>
  <si>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</si>
  <si>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</si>
  <si>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</si>
  <si>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</si>
  <si>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</si>
  <si>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</si>
  <si>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</si>
  <si>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</si>
  <si>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</si>
  <si>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</si>
  <si>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</si>
  <si>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</si>
  <si>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</si>
  <si>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</si>
  <si>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</si>
  <si>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</si>
  <si>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</si>
  <si>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</si>
  <si>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</si>
  <si>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</si>
  <si>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</si>
  <si>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</si>
  <si>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</si>
  <si>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</si>
  <si>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</si>
  <si>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</si>
  <si>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</si>
  <si>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</si>
  <si>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</si>
  <si>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</si>
  <si>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</si>
  <si>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</si>
  <si>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</si>
  <si>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</si>
  <si>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</si>
  <si>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</si>
  <si>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</si>
  <si>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</si>
  <si>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</si>
  <si>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</si>
  <si>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</si>
  <si>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</si>
  <si>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</si>
  <si>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</si>
  <si>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</si>
  <si>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</si>
  <si>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</si>
  <si>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</si>
  <si>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</si>
  <si>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</si>
  <si>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</si>
  <si>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</si>
  <si>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</si>
  <si>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</si>
  <si>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</si>
  <si>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</si>
  <si>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</si>
  <si>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</si>
  <si>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</si>
  <si>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</si>
  <si>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</si>
  <si>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</si>
  <si>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</si>
  <si>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</si>
  <si>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</si>
  <si>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</si>
  <si>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</si>
  <si>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</si>
  <si>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</si>
  <si>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</si>
  <si>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</si>
  <si>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</si>
  <si>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</si>
  <si>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</si>
  <si>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</si>
  <si>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</si>
  <si>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</si>
  <si>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</si>
  <si>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</si>
  <si>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</si>
  <si>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</si>
  <si>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</si>
  <si>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</si>
  <si>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</si>
  <si>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</si>
  <si>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</si>
  <si>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</si>
  <si>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</si>
  <si>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</si>
  <si>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</si>
  <si>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</si>
  <si>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</si>
  <si>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</si>
  <si>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</si>
  <si>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</si>
  <si>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</si>
  <si>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</si>
  <si>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</si>
  <si>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</si>
  <si>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</si>
  <si>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</si>
  <si>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</si>
  <si>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</si>
  <si>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</si>
  <si>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</si>
  <si>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</si>
  <si>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</si>
  <si>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</si>
  <si>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</si>
  <si>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</si>
  <si>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</si>
  <si>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</si>
  <si>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</si>
  <si>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</si>
  <si>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</si>
  <si>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</si>
  <si>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</si>
  <si>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</si>
  <si>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</si>
  <si>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</si>
  <si>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</si>
  <si>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</si>
  <si>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</si>
  <si>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</si>
  <si>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</si>
  <si>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</si>
  <si>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</si>
  <si>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</si>
  <si>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</si>
  <si>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</si>
  <si>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</si>
  <si>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</si>
  <si>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</si>
  <si>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</si>
  <si>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</si>
  <si>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</si>
  <si>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</si>
  <si>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</si>
  <si>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</si>
  <si>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</si>
  <si>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</si>
  <si>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</si>
  <si>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</si>
  <si>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</si>
  <si>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</si>
  <si>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</si>
  <si>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</si>
  <si>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</si>
  <si>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</si>
  <si>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</si>
  <si>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</si>
  <si>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</si>
  <si>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</si>
  <si>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</si>
  <si>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</si>
  <si>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</si>
  <si>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</si>
  <si>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</si>
  <si>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</si>
  <si>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</si>
  <si>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</si>
  <si>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</si>
  <si>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</si>
  <si>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</si>
  <si>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</si>
  <si>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</si>
  <si>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</si>
  <si>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</si>
  <si>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</si>
  <si>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</si>
  <si>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</si>
  <si>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</si>
  <si>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</si>
  <si>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</si>
  <si>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</si>
  <si>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</si>
  <si>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</si>
  <si>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</si>
  <si>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</si>
  <si>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</si>
  <si>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</si>
  <si>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</si>
  <si>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</si>
  <si>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</si>
  <si>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</si>
  <si>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</si>
  <si>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</si>
  <si>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</si>
  <si>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</si>
  <si>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</si>
  <si>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</si>
  <si>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</si>
  <si>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</si>
  <si>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</si>
  <si>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</si>
  <si>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</si>
  <si>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</si>
  <si>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</si>
  <si>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</si>
  <si>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</si>
  <si>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</si>
  <si>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</si>
  <si>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</si>
  <si>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</si>
  <si>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</si>
  <si>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</si>
  <si>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</si>
  <si>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</si>
  <si>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</si>
  <si>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</si>
  <si>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</si>
  <si>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</si>
  <si>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</si>
  <si>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</si>
  <si>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</si>
  <si>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</si>
  <si>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</si>
  <si>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</si>
  <si>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</si>
  <si>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</si>
  <si>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</si>
  <si>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</si>
  <si>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</si>
  <si>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</si>
  <si>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</si>
  <si>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</si>
  <si>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</si>
  <si>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</si>
  <si>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</si>
  <si>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</si>
  <si>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</si>
  <si>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</si>
  <si>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</si>
  <si>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</si>
  <si>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</si>
  <si>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</si>
  <si>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</si>
  <si>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</si>
  <si>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</si>
  <si>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</si>
  <si>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</si>
  <si>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</si>
  <si>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</si>
  <si>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</si>
  <si>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</si>
  <si>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</si>
  <si>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</si>
  <si>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</si>
  <si>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</si>
  <si>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</si>
  <si>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</si>
  <si>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</si>
  <si>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</si>
  <si>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</si>
  <si>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</si>
  <si>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</si>
  <si>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</si>
  <si>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</si>
  <si>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</si>
  <si>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</si>
  <si>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</si>
  <si>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</si>
  <si>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</si>
  <si>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</si>
  <si>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</si>
  <si>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</si>
  <si>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</si>
  <si>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</si>
  <si>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</si>
  <si>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</si>
  <si>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</si>
  <si>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</si>
  <si>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</si>
  <si>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</si>
  <si>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</si>
  <si>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</si>
  <si>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</si>
  <si>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</si>
  <si>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</si>
  <si>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</si>
  <si>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</si>
  <si>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</si>
  <si>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</si>
  <si>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</si>
  <si>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</si>
  <si>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</si>
  <si>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</si>
  <si>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</si>
  <si>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</si>
  <si>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</si>
  <si>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</si>
  <si>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</si>
  <si>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</si>
  <si>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</si>
  <si>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</si>
  <si>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</si>
  <si>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</si>
  <si>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</si>
  <si>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</si>
  <si>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</si>
  <si>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</si>
  <si>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</si>
  <si>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</si>
  <si>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</si>
  <si>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</si>
  <si>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</si>
  <si>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</si>
  <si>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</si>
  <si>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</si>
  <si>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</si>
  <si>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</si>
  <si>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</si>
  <si>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</si>
  <si>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</si>
  <si>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</si>
  <si>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</si>
  <si>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</si>
  <si>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</si>
  <si>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</si>
  <si>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</si>
  <si>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</si>
  <si>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</si>
  <si>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</si>
  <si>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</si>
  <si>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</si>
  <si>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</si>
  <si>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</si>
  <si>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</si>
  <si>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</si>
  <si>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</si>
  <si>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</si>
  <si>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</si>
  <si>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</si>
  <si>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</si>
  <si>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</si>
  <si>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</si>
  <si>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</si>
  <si>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</si>
  <si>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</si>
  <si>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</si>
  <si>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</si>
  <si>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</si>
  <si>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</si>
  <si>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</si>
  <si>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</si>
  <si>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</si>
  <si>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</si>
  <si>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</si>
  <si>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</si>
  <si>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</si>
  <si>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</si>
  <si>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</si>
  <si>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</si>
  <si>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</si>
  <si>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</si>
  <si>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</si>
  <si>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</si>
  <si>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</si>
  <si>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</si>
  <si>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</si>
  <si>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</si>
  <si>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</si>
  <si>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</si>
  <si>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</si>
  <si>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</si>
  <si>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</si>
  <si>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</si>
  <si>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</si>
  <si>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</si>
  <si>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</si>
  <si>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</si>
  <si>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</si>
  <si>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</si>
  <si>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</si>
  <si>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</si>
  <si>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</si>
  <si>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</si>
  <si>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</si>
  <si>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</si>
  <si>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</si>
  <si>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</si>
  <si>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</si>
  <si>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</si>
  <si>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</si>
  <si>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</si>
  <si>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</si>
  <si>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</si>
  <si>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</si>
  <si>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</si>
  <si>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</si>
  <si>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</si>
  <si>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</si>
  <si>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</si>
  <si>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</si>
  <si>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</si>
  <si>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</si>
  <si>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</si>
  <si>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</si>
  <si>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</si>
  <si>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</si>
  <si>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</si>
  <si>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</si>
  <si>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</si>
  <si>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</si>
  <si>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</si>
  <si>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</si>
  <si>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</si>
  <si>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</si>
  <si>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</si>
  <si>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</si>
  <si>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</si>
  <si>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</si>
  <si>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</si>
  <si>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</si>
  <si>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</si>
  <si>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</si>
  <si>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</si>
  <si>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</si>
  <si>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</si>
  <si>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</si>
  <si>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</si>
  <si>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</si>
  <si>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</si>
  <si>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</si>
  <si>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</si>
  <si>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</si>
  <si>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</si>
  <si>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</si>
  <si>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</si>
  <si>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</si>
  <si>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</si>
  <si>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</si>
  <si>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</si>
  <si>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</si>
  <si>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</si>
  <si>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</si>
  <si>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</si>
  <si>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</si>
  <si>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</si>
  <si>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</si>
  <si>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</si>
  <si>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</si>
  <si>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</si>
  <si>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</si>
  <si>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</si>
  <si>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</si>
  <si>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</si>
  <si>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</si>
  <si>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</si>
  <si>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</si>
  <si>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</si>
  <si>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</si>
  <si>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</si>
  <si>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</si>
  <si>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</si>
  <si>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</si>
  <si>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</si>
  <si>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</si>
  <si>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</si>
  <si>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</si>
  <si>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</si>
  <si>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</si>
  <si>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</si>
  <si>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</si>
  <si>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</si>
  <si>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</si>
  <si>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</si>
  <si>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</si>
  <si>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</si>
  <si>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</si>
  <si>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</si>
  <si>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</si>
  <si>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</si>
  <si>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</si>
  <si>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</si>
  <si>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</si>
  <si>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</si>
  <si>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</si>
  <si>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</si>
  <si>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</si>
  <si>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</si>
  <si>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</si>
  <si>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</si>
  <si>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</si>
  <si>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</si>
  <si>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</si>
  <si>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</si>
  <si>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</si>
  <si>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</si>
  <si>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</si>
  <si>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</si>
  <si>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</si>
  <si>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</si>
  <si>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</si>
  <si>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</si>
  <si>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</si>
  <si>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</si>
  <si>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</si>
  <si>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</si>
  <si>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</si>
  <si>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</si>
  <si>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</si>
  <si>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</si>
  <si>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</si>
  <si>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</si>
  <si>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</si>
  <si>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</si>
  <si>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</si>
  <si>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</si>
  <si>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</si>
  <si>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</si>
  <si>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</si>
  <si>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</si>
  <si>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</si>
  <si>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</si>
  <si>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</si>
  <si>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</si>
  <si>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</si>
  <si>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</si>
  <si>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</si>
  <si>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</si>
  <si>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</si>
  <si>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</si>
  <si>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</si>
  <si>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</si>
  <si>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</si>
  <si>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</si>
  <si>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</si>
  <si>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</si>
  <si>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</si>
  <si>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</si>
  <si>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</si>
  <si>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</si>
  <si>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</si>
  <si>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</si>
  <si>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</si>
  <si>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</si>
  <si>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</si>
  <si>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</si>
  <si>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</si>
  <si>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</si>
  <si>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</si>
  <si>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</si>
  <si>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</si>
  <si>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</si>
  <si>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</si>
  <si>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</si>
  <si>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</si>
  <si>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</si>
  <si>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</si>
  <si>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</si>
  <si>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</si>
  <si>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</si>
  <si>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</si>
  <si>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</si>
  <si>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</si>
  <si>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</si>
  <si>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</si>
  <si>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</si>
  <si>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</si>
  <si>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</si>
  <si>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</si>
  <si>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</si>
  <si>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</si>
  <si>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</si>
  <si>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</si>
  <si>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</si>
  <si>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</si>
  <si>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</si>
  <si>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</si>
  <si>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</si>
  <si>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</si>
  <si>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</si>
  <si>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</si>
  <si>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</si>
  <si>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</si>
  <si>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</si>
  <si>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</si>
  <si>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</si>
  <si>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</si>
  <si>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</si>
  <si>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</si>
  <si>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</si>
  <si>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</si>
  <si>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</si>
  <si>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</si>
  <si>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</si>
  <si>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</si>
  <si>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</si>
  <si>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</si>
  <si>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</si>
  <si>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</si>
  <si>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</si>
  <si>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</si>
  <si>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</si>
  <si>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</si>
  <si>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</si>
  <si>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</si>
  <si>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</si>
  <si>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</si>
  <si>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</si>
  <si>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</si>
  <si>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</si>
  <si>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</si>
  <si>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</si>
  <si>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</si>
  <si>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</si>
  <si>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</si>
  <si>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</si>
  <si>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</si>
  <si>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</si>
  <si>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</si>
  <si>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</si>
  <si>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</si>
  <si>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</si>
  <si>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</si>
  <si>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</si>
  <si>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</si>
  <si>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</si>
  <si>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</si>
  <si>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</si>
  <si>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</si>
  <si>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</si>
  <si>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</si>
  <si>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</si>
  <si>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</si>
  <si>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</si>
  <si>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</si>
  <si>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</si>
  <si>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</si>
  <si>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</si>
  <si>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</si>
  <si>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</si>
  <si>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</si>
  <si>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</si>
  <si>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</si>
  <si>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</si>
  <si>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</si>
  <si>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</si>
  <si>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</si>
  <si>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</si>
  <si>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</si>
  <si>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</si>
  <si>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</si>
  <si>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</si>
  <si>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</si>
  <si>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</si>
  <si>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</si>
  <si>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</si>
  <si>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</si>
  <si>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</si>
  <si>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</si>
  <si>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</si>
  <si>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</si>
  <si>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</si>
  <si>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</si>
  <si>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</si>
  <si>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</si>
  <si>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</si>
  <si>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</si>
  <si>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</si>
  <si>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</si>
  <si>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</si>
  <si>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</si>
  <si>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</si>
  <si>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</si>
  <si>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</si>
  <si>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</si>
  <si>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</si>
  <si>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</si>
  <si>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</si>
  <si>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</si>
  <si>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</si>
  <si>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</si>
  <si>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</si>
  <si>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</si>
  <si>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</si>
  <si>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</si>
  <si>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</si>
  <si>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</si>
  <si>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</si>
  <si>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</si>
  <si>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</si>
  <si>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</si>
  <si>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</si>
  <si>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</si>
  <si>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</si>
  <si>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</si>
  <si>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</si>
  <si>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</si>
  <si>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</si>
  <si>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</si>
  <si>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</si>
  <si>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</si>
  <si>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</si>
  <si>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</si>
  <si>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</si>
  <si>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</si>
  <si>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</si>
  <si>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</si>
  <si>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</si>
  <si>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</si>
  <si>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</si>
  <si>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</si>
  <si>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</si>
  <si>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</si>
  <si>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</si>
  <si>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</si>
  <si>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</si>
  <si>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</si>
  <si>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</si>
  <si>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</si>
  <si>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</si>
  <si>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</si>
  <si>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</si>
  <si>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</si>
  <si>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</si>
  <si>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</si>
  <si>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</si>
  <si>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</si>
  <si>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</si>
  <si>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</si>
  <si>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</si>
  <si>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</si>
  <si>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</si>
  <si>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</si>
  <si>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</si>
  <si>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</si>
  <si>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</si>
  <si>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</si>
  <si>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</si>
  <si>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</si>
  <si>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</si>
  <si>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</si>
  <si>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</si>
  <si>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</si>
  <si>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</si>
  <si>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</si>
  <si>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</si>
  <si>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</si>
  <si>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</si>
  <si>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</si>
  <si>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</si>
  <si>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</si>
  <si>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</si>
  <si>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</si>
  <si>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</si>
  <si>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</si>
  <si>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</si>
  <si>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</si>
  <si>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</si>
  <si>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</si>
  <si>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</si>
  <si>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</si>
  <si>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</si>
  <si>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</si>
  <si>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</si>
  <si>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</si>
  <si>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</si>
  <si>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</si>
  <si>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</si>
  <si>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</si>
  <si>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</si>
  <si>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</si>
  <si>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</si>
  <si>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</si>
  <si>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</si>
  <si>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</si>
  <si>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</si>
  <si>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</si>
  <si>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</si>
  <si>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</si>
  <si>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</si>
  <si>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</si>
  <si>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</si>
  <si>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</si>
  <si>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</si>
  <si>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</si>
  <si>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</si>
  <si>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</si>
  <si>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</si>
  <si>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</si>
  <si>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</si>
  <si>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</si>
  <si>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</si>
  <si>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</si>
  <si>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</si>
  <si>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</si>
  <si>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</si>
  <si>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</si>
  <si>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</si>
  <si>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</si>
  <si>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</si>
  <si>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</si>
  <si>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</si>
  <si>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</si>
  <si>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</si>
  <si>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</si>
  <si>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</si>
  <si>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</si>
  <si>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</si>
  <si>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</si>
  <si>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</si>
  <si>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</si>
  <si>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</si>
  <si>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</si>
  <si>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</si>
  <si>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</si>
  <si>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</si>
  <si>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</si>
  <si>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</si>
  <si>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</si>
  <si>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</si>
  <si>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</si>
  <si>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</si>
  <si>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</si>
  <si>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</si>
  <si>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</si>
  <si>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</si>
  <si>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</si>
  <si>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</si>
  <si>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</si>
  <si>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</si>
  <si>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</si>
  <si>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</si>
  <si>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</si>
  <si>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</si>
  <si>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</si>
  <si>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</si>
  <si>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</si>
  <si>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</si>
  <si>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</si>
  <si>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</si>
  <si>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</si>
  <si>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</si>
  <si>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</si>
  <si>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</si>
  <si>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</si>
  <si>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</si>
  <si>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</si>
  <si>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</si>
  <si>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</si>
  <si>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</si>
  <si>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</si>
  <si>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</si>
  <si>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</si>
  <si>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</si>
  <si>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</si>
  <si>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</si>
  <si>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</si>
  <si>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</si>
  <si>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</si>
  <si>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</si>
  <si>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</si>
  <si>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</si>
  <si>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</si>
  <si>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</si>
  <si>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</si>
  <si>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</si>
  <si>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</si>
  <si>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</si>
  <si>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</si>
  <si>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</si>
  <si>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</si>
  <si>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</si>
  <si>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</si>
  <si>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</si>
  <si>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</si>
  <si>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</si>
  <si>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</si>
  <si>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</si>
  <si>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</si>
  <si>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</si>
  <si>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</si>
  <si>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</si>
  <si>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</si>
  <si>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</si>
  <si>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</si>
  <si>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</si>
  <si>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</si>
  <si>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</si>
  <si>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</si>
  <si>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</si>
  <si>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</si>
  <si>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</si>
  <si>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</si>
  <si>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</si>
  <si>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</si>
  <si>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</si>
  <si>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</si>
  <si>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</si>
  <si>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</si>
  <si>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</si>
  <si>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</si>
  <si>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</si>
  <si>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</si>
  <si>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</si>
  <si>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</si>
  <si>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</si>
  <si>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</si>
  <si>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</si>
  <si>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</si>
  <si>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</si>
  <si>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</si>
  <si>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</si>
  <si>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</si>
  <si>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</si>
  <si>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</si>
  <si>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</si>
  <si>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</si>
  <si>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</si>
  <si>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</si>
  <si>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</si>
  <si>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</si>
  <si>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</si>
  <si>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</si>
  <si>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</si>
  <si>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</si>
  <si>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</si>
  <si>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</si>
  <si>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</si>
  <si>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</si>
  <si>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</si>
  <si>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</si>
  <si>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</si>
  <si>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</si>
  <si>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</si>
  <si>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</si>
  <si>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</si>
  <si>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</si>
  <si>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</si>
  <si>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</si>
  <si>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</si>
  <si>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</si>
  <si>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</si>
  <si>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</si>
  <si>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</si>
  <si>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</si>
  <si>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</si>
  <si>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</si>
  <si>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</si>
  <si>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</si>
  <si>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</si>
  <si>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</si>
  <si>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</si>
  <si>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</si>
  <si>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</si>
  <si>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</si>
  <si>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</si>
  <si>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</si>
  <si>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</si>
  <si>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</si>
  <si>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</si>
  <si>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</si>
  <si>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</si>
  <si>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</si>
  <si>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</si>
  <si>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</si>
  <si>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</si>
  <si>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</si>
  <si>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</si>
  <si>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</si>
  <si>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</si>
  <si>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</si>
  <si>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</si>
  <si>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</si>
  <si>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</si>
  <si>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</si>
  <si>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</si>
  <si>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</si>
  <si>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</si>
  <si>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</si>
  <si>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</si>
  <si>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</si>
  <si>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</si>
  <si>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</si>
  <si>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</si>
  <si>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</si>
  <si>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</si>
  <si>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</si>
  <si>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</si>
  <si>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</si>
  <si>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</si>
  <si>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</si>
  <si>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</si>
  <si>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</si>
  <si>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</si>
  <si>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</si>
  <si>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</si>
  <si>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</si>
  <si>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</si>
  <si>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</si>
  <si>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</si>
  <si>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</si>
  <si>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</si>
  <si>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</si>
  <si>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</si>
  <si>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</si>
  <si>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</si>
  <si>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</si>
  <si>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</si>
  <si>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</si>
  <si>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</si>
  <si>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</si>
  <si>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</si>
  <si>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</si>
  <si>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</si>
  <si>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</si>
  <si>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</si>
  <si>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</si>
  <si>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</si>
  <si>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</si>
  <si>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</si>
  <si>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</si>
  <si>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</si>
  <si>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</si>
  <si>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</si>
  <si>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</si>
  <si>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</si>
  <si>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</si>
  <si>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</si>
  <si>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</si>
  <si>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</si>
  <si>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</si>
  <si>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</si>
  <si>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</si>
  <si>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</si>
  <si>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</si>
  <si>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</si>
  <si>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</si>
  <si>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</si>
  <si>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</si>
  <si>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</si>
  <si>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</si>
  <si>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</si>
  <si>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</si>
  <si>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</si>
  <si>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</si>
  <si>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</si>
  <si>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</si>
  <si>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</si>
  <si>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</si>
  <si>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</si>
  <si>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</si>
  <si>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</si>
  <si>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</si>
  <si>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</si>
  <si>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</si>
  <si>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</si>
  <si>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</si>
  <si>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</si>
  <si>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</si>
  <si>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</si>
  <si>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</si>
  <si>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</si>
  <si>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</si>
  <si>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</si>
  <si>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</si>
  <si>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</si>
  <si>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</si>
  <si>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</si>
  <si>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</si>
  <si>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</si>
  <si>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</si>
  <si>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</si>
  <si>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</si>
  <si>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</si>
  <si>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</si>
  <si>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</si>
  <si>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</si>
  <si>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</si>
  <si>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</si>
  <si>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</si>
  <si>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</si>
  <si>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</si>
  <si>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</si>
  <si>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</si>
  <si>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</si>
  <si>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</si>
  <si>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</si>
  <si>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</si>
  <si>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</si>
  <si>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</si>
  <si>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</si>
  <si>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</si>
  <si>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</si>
  <si>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</si>
  <si>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</si>
  <si>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</si>
  <si>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</si>
  <si>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</si>
  <si>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</si>
  <si>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</si>
  <si>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</si>
  <si>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</si>
  <si>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</si>
  <si>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</si>
  <si>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</si>
  <si>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</si>
  <si>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</si>
  <si>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</si>
  <si>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</si>
  <si>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</si>
  <si>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</si>
  <si>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</si>
  <si>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</si>
  <si>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</si>
  <si>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</si>
  <si>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</si>
  <si>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</si>
  <si>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</si>
  <si>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</si>
  <si>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</si>
  <si>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</si>
  <si>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</si>
  <si>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</si>
  <si>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</si>
  <si>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</si>
  <si>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</si>
  <si>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</si>
  <si>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</si>
  <si>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</si>
  <si>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</si>
  <si>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</si>
  <si>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</si>
  <si>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</si>
  <si>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</si>
  <si>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</si>
  <si>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</si>
  <si>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</si>
  <si>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</si>
  <si>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</si>
  <si>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</si>
  <si>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</si>
  <si>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</si>
  <si>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</si>
  <si>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</si>
  <si>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</si>
  <si>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</si>
  <si>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</si>
  <si>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</si>
  <si>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</si>
  <si>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</si>
  <si>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</si>
  <si>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</si>
  <si>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</si>
  <si>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</si>
  <si>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</si>
  <si>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</si>
  <si>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</si>
  <si>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</si>
  <si>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</si>
  <si>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</si>
  <si>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</si>
  <si>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</si>
  <si>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</si>
  <si>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</si>
  <si>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</si>
  <si>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</si>
  <si>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</si>
  <si>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</si>
  <si>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</si>
  <si>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</si>
  <si>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</si>
  <si>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</si>
  <si>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</si>
  <si>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</si>
  <si>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</si>
  <si>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</si>
  <si>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</si>
  <si>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</si>
  <si>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</si>
  <si>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</si>
  <si>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</si>
  <si>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</si>
  <si>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</si>
  <si>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</si>
  <si>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</si>
  <si>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</si>
  <si>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</si>
  <si>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</si>
  <si>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</si>
  <si>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</si>
  <si>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</si>
  <si>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</si>
  <si>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</si>
  <si>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</si>
  <si>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</si>
  <si>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</si>
  <si>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</si>
  <si>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</si>
  <si>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</si>
  <si>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</si>
  <si>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</si>
  <si>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</si>
  <si>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</si>
  <si>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</si>
  <si>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</si>
  <si>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</si>
  <si>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</si>
  <si>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</si>
  <si>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</si>
  <si>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</si>
  <si>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</si>
  <si>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</si>
  <si>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</si>
  <si>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</si>
  <si>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</si>
  <si>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</si>
  <si>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</si>
  <si>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</si>
  <si>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</si>
  <si>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</si>
  <si>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</si>
  <si>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</si>
  <si>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</si>
  <si>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</si>
  <si>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</si>
  <si>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</si>
  <si>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</si>
  <si>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</si>
  <si>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</si>
  <si>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</si>
  <si>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</si>
  <si>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</si>
  <si>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</si>
  <si>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</si>
  <si>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</si>
  <si>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</si>
  <si>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</si>
  <si>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</si>
  <si>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</si>
  <si>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</si>
  <si>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</si>
  <si>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</si>
  <si>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</si>
  <si>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</si>
  <si>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</si>
  <si>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</si>
  <si>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</si>
  <si>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</si>
  <si>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</si>
  <si>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</si>
  <si>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</si>
  <si>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</si>
  <si>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</si>
  <si>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</si>
  <si>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</si>
  <si>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</si>
  <si>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</si>
  <si>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</si>
  <si>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</si>
  <si>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</si>
  <si>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</si>
  <si>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</si>
  <si>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</si>
  <si>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</si>
  <si>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</si>
  <si>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</si>
  <si>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</si>
  <si>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</si>
  <si>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</si>
  <si>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</si>
  <si>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</si>
  <si>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</si>
  <si>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</si>
  <si>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</si>
  <si>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</si>
  <si>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</si>
  <si>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</si>
  <si>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</si>
  <si>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</si>
  <si>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</si>
  <si>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</si>
  <si>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</si>
  <si>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</si>
  <si>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</si>
  <si>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</si>
  <si>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</si>
  <si>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</si>
  <si>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</si>
  <si>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</si>
  <si>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</si>
  <si>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</si>
  <si>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</si>
  <si>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</si>
  <si>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</si>
  <si>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</si>
  <si>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</si>
  <si>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</si>
  <si>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</si>
  <si>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</si>
  <si>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</si>
  <si>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</si>
  <si>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</si>
  <si>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</si>
  <si>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</si>
  <si>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</si>
  <si>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</si>
  <si>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</si>
  <si>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</si>
  <si>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</si>
  <si>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</si>
  <si>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</si>
  <si>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</si>
  <si>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</si>
  <si>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</si>
  <si>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</si>
  <si>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</si>
  <si>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</si>
  <si>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</si>
  <si>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</si>
  <si>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</si>
  <si>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</si>
  <si>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</si>
  <si>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</si>
  <si>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</si>
  <si>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</si>
  <si>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</si>
  <si>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</si>
  <si>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</si>
  <si>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</si>
  <si>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</si>
  <si>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</si>
  <si>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</si>
  <si>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</si>
  <si>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</si>
  <si>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</si>
  <si>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</si>
  <si>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</si>
  <si>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</si>
  <si>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</si>
  <si>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</si>
  <si>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</si>
  <si>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</si>
  <si>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</si>
  <si>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</si>
  <si>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</si>
  <si>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</si>
  <si>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</si>
  <si>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</si>
  <si>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</si>
  <si>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</si>
  <si>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</si>
  <si>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</si>
  <si>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</si>
  <si>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</si>
  <si>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</si>
  <si>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</si>
  <si>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</si>
  <si>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</si>
  <si>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</si>
  <si>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</si>
  <si>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</si>
  <si>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</si>
  <si>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</si>
  <si>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</si>
  <si>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</si>
  <si>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</si>
  <si>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</si>
  <si>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</si>
  <si>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</si>
  <si>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</si>
  <si>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</si>
  <si>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</si>
  <si>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</si>
  <si>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</si>
  <si>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</si>
  <si>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</si>
  <si>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</si>
  <si>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</si>
  <si>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</si>
  <si>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</si>
  <si>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</si>
  <si>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</si>
  <si>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</si>
  <si>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</si>
  <si>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</si>
  <si>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</si>
  <si>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</si>
  <si>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</si>
  <si>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</si>
  <si>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</si>
  <si>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</si>
  <si>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</si>
  <si>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</si>
  <si>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</si>
  <si>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</si>
  <si>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</si>
  <si>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</si>
  <si>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</si>
  <si>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</si>
  <si>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</si>
  <si>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</si>
  <si>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</si>
  <si>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</si>
  <si>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</si>
  <si>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</si>
  <si>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</si>
  <si>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</si>
  <si>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</si>
  <si>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</si>
  <si>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</si>
  <si>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</si>
  <si>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</si>
  <si>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</si>
  <si>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</si>
  <si>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</si>
  <si>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</si>
  <si>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</si>
  <si>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</si>
  <si>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</si>
  <si>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</si>
  <si>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</si>
  <si>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</si>
  <si>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</si>
  <si>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</si>
  <si>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</si>
  <si>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</si>
  <si>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</si>
  <si>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</si>
  <si>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</si>
  <si>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</si>
  <si>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</si>
  <si>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</si>
  <si>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</si>
  <si>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</si>
  <si>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</si>
  <si>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</si>
  <si>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</si>
  <si>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</si>
  <si>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</si>
  <si>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</si>
  <si>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</si>
  <si>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</si>
  <si>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</si>
  <si>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</si>
  <si>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</si>
  <si>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</si>
  <si>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</si>
  <si>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</si>
  <si>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</si>
  <si>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</si>
  <si>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</si>
  <si>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</si>
  <si>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</si>
  <si>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</si>
  <si>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</si>
  <si>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</si>
  <si>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</si>
  <si>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</si>
  <si>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</si>
  <si>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</si>
  <si>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</si>
  <si>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</si>
  <si>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</si>
  <si>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</si>
  <si>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</si>
  <si>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</si>
  <si>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</si>
  <si>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</si>
  <si>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</si>
  <si>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</si>
  <si>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</si>
  <si>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</si>
  <si>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</si>
  <si>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</si>
  <si>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</si>
  <si>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</si>
  <si>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</si>
  <si>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</si>
  <si>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</si>
  <si>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</si>
  <si>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</si>
  <si>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</si>
  <si>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</si>
  <si>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</si>
  <si>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</si>
  <si>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</si>
  <si>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</si>
  <si>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</si>
  <si>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</si>
  <si>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</si>
  <si>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</si>
  <si>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</si>
  <si>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</si>
  <si>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</si>
  <si>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</si>
  <si>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</si>
  <si>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</si>
  <si>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</si>
  <si>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</si>
  <si>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</si>
  <si>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</si>
  <si>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</si>
  <si>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</si>
  <si>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</si>
  <si>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</si>
  <si>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</si>
  <si>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</si>
  <si>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</si>
  <si>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</si>
  <si>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</si>
  <si>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</si>
  <si>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</si>
  <si>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</si>
  <si>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</si>
  <si>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</si>
  <si>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</si>
  <si>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</si>
  <si>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</si>
  <si>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</si>
  <si>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</si>
  <si>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</si>
  <si>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</si>
  <si>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</si>
  <si>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</si>
  <si>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</si>
  <si>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</si>
  <si>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</si>
  <si>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</si>
  <si>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</si>
  <si>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</si>
  <si>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</si>
  <si>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</si>
  <si>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</si>
  <si>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</si>
  <si>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</si>
  <si>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</si>
  <si>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</si>
  <si>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</si>
  <si>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</si>
  <si>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</si>
  <si>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</si>
  <si>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</si>
  <si>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</si>
  <si>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</si>
  <si>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</si>
  <si>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</si>
  <si>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</si>
  <si>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</si>
  <si>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</si>
  <si>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</si>
  <si>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</si>
  <si>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</si>
  <si>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</si>
  <si>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</si>
  <si>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</si>
  <si>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</si>
  <si>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</si>
  <si>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</si>
  <si>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</si>
  <si>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</si>
  <si>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</si>
  <si>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</si>
  <si>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</si>
  <si>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</si>
  <si>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</si>
  <si>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</si>
  <si>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</si>
  <si>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</si>
  <si>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</si>
  <si>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</si>
  <si>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</si>
  <si>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</si>
  <si>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</si>
  <si>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</si>
  <si>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</si>
  <si>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</si>
  <si>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</si>
  <si>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</si>
  <si>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</si>
  <si>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</si>
  <si>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</si>
  <si>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</si>
  <si>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</si>
  <si>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</si>
  <si>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</si>
  <si>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</si>
  <si>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</si>
  <si>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</si>
  <si>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</si>
  <si>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</si>
  <si>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</si>
  <si>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</si>
  <si>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</si>
  <si>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</si>
  <si>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</si>
  <si>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</si>
  <si>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</si>
  <si>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</si>
  <si>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</si>
  <si>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</si>
  <si>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</si>
  <si>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</si>
  <si>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</si>
  <si>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</si>
  <si>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</si>
  <si>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</si>
  <si>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</si>
  <si>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</si>
  <si>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</si>
  <si>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</si>
  <si>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</si>
  <si>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</si>
  <si>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</si>
  <si>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</si>
  <si>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</si>
  <si>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</si>
  <si>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</si>
  <si>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</si>
  <si>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</si>
  <si>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</si>
  <si>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</si>
  <si>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</si>
  <si>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</si>
  <si>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</si>
  <si>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</si>
  <si>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</si>
  <si>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</si>
  <si>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</si>
  <si>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</si>
  <si>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</si>
  <si>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</si>
  <si>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</si>
  <si>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</si>
  <si>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</si>
  <si>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</si>
  <si>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</si>
  <si>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</si>
  <si>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</si>
  <si>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</si>
  <si>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</si>
  <si>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</si>
  <si>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</si>
  <si>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</si>
  <si>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</si>
  <si>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</si>
  <si>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</si>
  <si>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</si>
  <si>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</si>
  <si>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</si>
  <si>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</si>
  <si>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</si>
  <si>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</si>
  <si>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</si>
  <si>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</si>
  <si>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</si>
  <si>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</si>
  <si>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</si>
  <si>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</si>
  <si>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</si>
  <si>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</si>
  <si>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</si>
  <si>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</si>
  <si>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</si>
  <si>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</si>
  <si>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</si>
  <si>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</si>
  <si>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</si>
  <si>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</si>
  <si>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</si>
  <si>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</si>
  <si>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</si>
  <si>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</si>
  <si>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</si>
  <si>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</si>
  <si>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</si>
  <si>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</si>
  <si>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</si>
  <si>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</si>
  <si>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</si>
  <si>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</si>
  <si>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</si>
  <si>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</si>
  <si>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</si>
  <si>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</si>
  <si>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</si>
  <si>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</si>
  <si>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</si>
  <si>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</si>
  <si>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</si>
  <si>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</si>
  <si>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</si>
  <si>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</si>
  <si>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</si>
  <si>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</si>
  <si>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</si>
  <si>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</si>
  <si>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</si>
  <si>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</si>
  <si>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</si>
  <si>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</si>
  <si>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</si>
  <si>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</si>
  <si>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</si>
  <si>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</si>
  <si>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</si>
  <si>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</si>
  <si>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</si>
  <si>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</si>
  <si>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</si>
  <si>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</si>
  <si>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</si>
  <si>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</si>
  <si>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</si>
  <si>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</si>
  <si>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</si>
  <si>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</si>
  <si>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</si>
  <si>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</si>
  <si>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</si>
  <si>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</si>
  <si>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</si>
  <si>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</si>
  <si>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</si>
  <si>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</si>
  <si>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</si>
  <si>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</si>
  <si>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</si>
  <si>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</si>
  <si>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</si>
  <si>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</si>
  <si>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</si>
  <si>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</si>
  <si>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</si>
  <si>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</si>
  <si>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</si>
  <si>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</si>
  <si>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</si>
  <si>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</si>
  <si>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</si>
  <si>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</si>
  <si>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</si>
  <si>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</si>
  <si>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</si>
  <si>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</si>
  <si>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</si>
  <si>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</si>
  <si>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</si>
  <si>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</si>
  <si>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</si>
  <si>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</si>
  <si>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</si>
  <si>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</si>
  <si>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</si>
  <si>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</si>
  <si>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</si>
  <si>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</si>
  <si>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</si>
  <si>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</si>
  <si>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</si>
  <si>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</si>
  <si>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</si>
  <si>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</si>
  <si>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</si>
  <si>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</si>
  <si>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</si>
  <si>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</si>
  <si>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</si>
  <si>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</si>
  <si>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</si>
  <si>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</si>
  <si>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</si>
  <si>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</si>
  <si>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</si>
  <si>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</si>
  <si>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</si>
  <si>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</si>
  <si>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</si>
  <si>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</si>
  <si>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</si>
  <si>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</si>
  <si>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</si>
  <si>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</si>
  <si>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</si>
  <si>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</si>
  <si>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</si>
  <si>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</si>
  <si>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</si>
  <si>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</si>
  <si>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</si>
  <si>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</si>
  <si>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</si>
  <si>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</si>
  <si>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</si>
  <si>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</si>
  <si>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</si>
  <si>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</si>
  <si>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</si>
  <si>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</si>
  <si>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</si>
  <si>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</si>
  <si>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</si>
  <si>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</si>
  <si>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</si>
  <si>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</si>
  <si>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</si>
  <si>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</si>
  <si>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</si>
  <si>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</si>
  <si>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</si>
  <si>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</si>
  <si>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</si>
  <si>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</si>
  <si>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</si>
  <si>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</si>
  <si>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</si>
  <si>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</si>
  <si>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</si>
  <si>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</si>
  <si>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</si>
  <si>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</si>
  <si>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</si>
  <si>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</si>
  <si>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</si>
  <si>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</si>
  <si>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</si>
  <si>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</si>
  <si>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</si>
  <si>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</si>
  <si>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</si>
  <si>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</si>
  <si>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</si>
  <si>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</si>
  <si>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</si>
  <si>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</si>
  <si>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</si>
  <si>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</si>
  <si>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</si>
  <si>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</si>
  <si>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</si>
  <si>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</si>
  <si>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</si>
  <si>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</si>
  <si>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</si>
  <si>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</si>
  <si>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</si>
  <si>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</si>
  <si>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</si>
  <si>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</si>
  <si>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</si>
  <si>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</si>
  <si>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</si>
  <si>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</si>
  <si>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</si>
  <si>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</si>
  <si>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</si>
  <si>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</si>
  <si>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</si>
  <si>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</si>
  <si>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</si>
  <si>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</si>
  <si>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</si>
  <si>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</si>
  <si>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</si>
  <si>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</si>
  <si>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</si>
  <si>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</si>
  <si>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</si>
  <si>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</si>
  <si>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</si>
  <si>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</si>
  <si>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</si>
  <si>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</si>
  <si>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</si>
  <si>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</si>
  <si>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</si>
  <si>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</si>
  <si>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</si>
  <si>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</si>
  <si>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</si>
  <si>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</si>
  <si>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</si>
  <si>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</si>
  <si>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</si>
  <si>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</si>
  <si>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</si>
  <si>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</si>
  <si>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</si>
  <si>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</si>
  <si>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</si>
  <si>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</si>
  <si>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</si>
  <si>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</si>
  <si>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</si>
  <si>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</si>
  <si>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</si>
  <si>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</si>
  <si>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</si>
  <si>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</si>
  <si>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</si>
  <si>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</si>
  <si>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</si>
  <si>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</si>
  <si>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</si>
  <si>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</si>
  <si>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</si>
  <si>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</si>
  <si>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</si>
  <si>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</si>
  <si>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</si>
  <si>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</si>
  <si>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</si>
  <si>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</si>
  <si>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</si>
  <si>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</si>
  <si>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</si>
  <si>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</si>
  <si>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</si>
  <si>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</si>
  <si>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</si>
  <si>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</si>
  <si>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</si>
  <si>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</si>
  <si>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</si>
  <si>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</si>
  <si>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</si>
  <si>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</si>
  <si>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</si>
  <si>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</si>
  <si>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</si>
  <si>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</si>
  <si>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</si>
  <si>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</si>
  <si>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</si>
  <si>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</si>
  <si>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</si>
  <si>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</si>
  <si>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</si>
  <si>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</si>
  <si>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</si>
  <si>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</si>
  <si>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</si>
  <si>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</si>
  <si>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</si>
  <si>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</si>
  <si>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</si>
  <si>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</si>
  <si>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</si>
  <si>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</si>
  <si>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</si>
  <si>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</si>
  <si>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</si>
  <si>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</si>
  <si>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</si>
  <si>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</si>
  <si>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</si>
  <si>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</si>
  <si>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</si>
  <si>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</si>
  <si>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</si>
  <si>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</si>
  <si>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</si>
  <si>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</si>
  <si>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</si>
  <si>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</si>
  <si>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</si>
  <si>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</si>
  <si>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</si>
  <si>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</si>
  <si>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</si>
  <si>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</si>
  <si>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</si>
  <si>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</si>
  <si>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</si>
  <si>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</si>
  <si>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</si>
  <si>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</si>
  <si>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</si>
  <si>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</si>
  <si>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</si>
  <si>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</si>
  <si>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</si>
  <si>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</si>
  <si>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</si>
  <si>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</si>
  <si>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</si>
  <si>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</si>
  <si>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</si>
  <si>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</si>
  <si>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</si>
  <si>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</si>
  <si>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</si>
  <si>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</si>
  <si>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</si>
  <si>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</si>
  <si>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</si>
  <si>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</si>
  <si>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</si>
  <si>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</si>
  <si>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</si>
  <si>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</si>
  <si>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</si>
  <si>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</si>
  <si>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</si>
  <si>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</si>
  <si>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</si>
  <si>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</si>
  <si>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</si>
  <si>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</si>
  <si>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</si>
  <si>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</si>
  <si>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</si>
  <si>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</si>
  <si>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</si>
  <si>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</si>
  <si>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</si>
  <si>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</si>
  <si>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</si>
  <si>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</si>
  <si>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</si>
  <si>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</si>
  <si>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</si>
  <si>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</si>
  <si>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</si>
  <si>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</si>
  <si>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</si>
  <si>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</si>
  <si>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</si>
  <si>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</si>
  <si>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</si>
  <si>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</si>
  <si>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</si>
  <si>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</si>
  <si>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</si>
  <si>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</si>
  <si>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</si>
  <si>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</si>
  <si>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</si>
  <si>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</si>
  <si>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</si>
  <si>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</si>
  <si>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</si>
  <si>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</si>
  <si>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</si>
  <si>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</si>
  <si>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</si>
  <si>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</si>
  <si>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</si>
  <si>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</si>
  <si>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</si>
  <si>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</si>
  <si>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</si>
  <si>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</si>
  <si>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</si>
  <si>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</si>
  <si>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</si>
  <si>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</si>
  <si>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</si>
  <si>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</si>
  <si>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</si>
  <si>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</si>
  <si>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</si>
  <si>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</si>
  <si>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</si>
  <si>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</si>
  <si>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</si>
  <si>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</si>
  <si>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</si>
  <si>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</si>
  <si>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</si>
  <si>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</si>
  <si>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</si>
  <si>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</si>
  <si>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</si>
  <si>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</si>
  <si>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</si>
  <si>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</si>
  <si>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</si>
  <si>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</si>
  <si>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</si>
  <si>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</si>
  <si>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</si>
  <si>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</si>
  <si>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</si>
  <si>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</si>
  <si>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</si>
  <si>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</si>
  <si>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</si>
  <si>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</si>
  <si>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</si>
  <si>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</si>
  <si>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</si>
  <si>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</si>
  <si>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</si>
  <si>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</si>
  <si>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</si>
  <si>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</si>
  <si>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</si>
  <si>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</si>
  <si>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</si>
  <si>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</si>
  <si>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</si>
  <si>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</si>
  <si>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</si>
  <si>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</si>
  <si>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</si>
  <si>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</si>
  <si>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</si>
  <si>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</si>
  <si>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</si>
  <si>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</si>
  <si>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</si>
  <si>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</si>
  <si>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</si>
  <si>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</si>
  <si>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</si>
  <si>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</si>
  <si>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</si>
  <si>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</si>
  <si>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</si>
  <si>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</si>
  <si>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</si>
  <si>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</si>
  <si>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</si>
  <si>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</si>
  <si>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</si>
  <si>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</si>
  <si>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</si>
  <si>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</si>
  <si>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</si>
  <si>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</si>
  <si>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</si>
  <si>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</si>
  <si>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</si>
  <si>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</si>
  <si>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</si>
  <si>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</si>
  <si>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</si>
  <si>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</si>
  <si>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</si>
  <si>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</si>
  <si>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</si>
  <si>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</si>
  <si>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</si>
  <si>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</si>
  <si>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</si>
  <si>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</si>
  <si>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</si>
  <si>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</si>
  <si>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</si>
  <si>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</si>
  <si>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</si>
  <si>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</si>
  <si>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</si>
  <si>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</si>
  <si>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</si>
  <si>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</si>
  <si>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</si>
  <si>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</si>
  <si>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</si>
  <si>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</si>
  <si>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</si>
  <si>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</si>
  <si>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</si>
  <si>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</si>
  <si>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</si>
  <si>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</si>
  <si>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</si>
  <si>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</si>
  <si>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</si>
  <si>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</si>
  <si>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</si>
  <si>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</si>
  <si>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</si>
  <si>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</si>
  <si>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</si>
  <si>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</si>
  <si>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</si>
  <si>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</si>
  <si>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</si>
  <si>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</si>
  <si>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</si>
  <si>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</si>
  <si>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</si>
  <si>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</si>
  <si>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</si>
  <si>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</si>
  <si>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</si>
  <si>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</si>
  <si>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</si>
  <si>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</si>
  <si>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</si>
  <si>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</si>
  <si>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</si>
  <si>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</si>
  <si>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</si>
  <si>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</si>
  <si>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</si>
  <si>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</si>
  <si>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</si>
  <si>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</si>
  <si>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</si>
  <si>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</si>
  <si>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</si>
  <si>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</si>
  <si>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</si>
  <si>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</si>
  <si>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</si>
  <si>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</si>
  <si>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</si>
  <si>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</si>
  <si>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</si>
  <si>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</si>
  <si>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</si>
  <si>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</si>
  <si>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</si>
  <si>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</si>
  <si>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</si>
  <si>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</si>
  <si>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</si>
  <si>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</si>
  <si>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</si>
  <si>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</si>
  <si>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</si>
  <si>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</si>
  <si>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</si>
  <si>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</si>
  <si>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</si>
  <si>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</si>
  <si>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</si>
  <si>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</si>
  <si>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</si>
  <si>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</si>
  <si>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</si>
  <si>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</si>
  <si>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</si>
  <si>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</si>
  <si>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</si>
  <si>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</si>
  <si>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</si>
  <si>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</si>
  <si>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</si>
  <si>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</si>
  <si>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</si>
  <si>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</si>
  <si>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</si>
  <si>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</si>
  <si>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</si>
  <si>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</si>
  <si>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</si>
  <si>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</si>
  <si>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</si>
  <si>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</si>
  <si>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</si>
  <si>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</si>
  <si>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</si>
  <si>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</si>
  <si>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</si>
  <si>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</si>
  <si>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</si>
  <si>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</si>
  <si>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</si>
  <si>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</si>
  <si>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</si>
  <si>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</si>
  <si>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</si>
  <si>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</si>
  <si>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</si>
  <si>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</si>
  <si>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</si>
  <si>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</si>
  <si>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</si>
  <si>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</si>
  <si>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</si>
  <si>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</si>
  <si>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</si>
  <si>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</si>
  <si>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</si>
  <si>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</si>
  <si>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</si>
  <si>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</si>
  <si>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</si>
  <si>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</si>
  <si>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</si>
  <si>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</si>
  <si>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</si>
  <si>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</si>
  <si>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</si>
  <si>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</si>
  <si>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</si>
  <si>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</si>
  <si>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</si>
  <si>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</si>
  <si>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</si>
  <si>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</si>
  <si>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</si>
  <si>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</si>
  <si>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</si>
  <si>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</si>
  <si>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</si>
  <si>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</si>
  <si>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</si>
  <si>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</si>
  <si>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</si>
  <si>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</si>
  <si>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</si>
  <si>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</si>
  <si>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</si>
  <si>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</si>
  <si>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</si>
  <si>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</si>
  <si>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</si>
  <si>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</si>
  <si>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</si>
  <si>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</si>
  <si>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</si>
  <si>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</si>
  <si>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</si>
  <si>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</si>
  <si>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</si>
  <si>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</si>
  <si>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</si>
  <si>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</si>
  <si>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</si>
  <si>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</si>
  <si>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</si>
  <si>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</si>
  <si>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</si>
  <si>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</si>
  <si>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</si>
  <si>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</si>
  <si>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</si>
  <si>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</si>
  <si>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</si>
  <si>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</si>
  <si>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</si>
  <si>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</si>
  <si>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</si>
  <si>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</si>
  <si>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</si>
  <si>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</si>
  <si>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</si>
  <si>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</si>
  <si>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</si>
  <si>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</si>
  <si>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</si>
  <si>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</si>
  <si>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</si>
  <si>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</si>
  <si>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</si>
  <si>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</si>
  <si>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</si>
  <si>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</si>
  <si>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</si>
  <si>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</si>
  <si>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</si>
  <si>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</si>
  <si>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</si>
  <si>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</si>
  <si>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</si>
  <si>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</si>
  <si>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</si>
  <si>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</si>
  <si>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</si>
  <si>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</si>
  <si>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</si>
  <si>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</si>
  <si>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</si>
  <si>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</si>
  <si>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</si>
  <si>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</si>
  <si>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</si>
  <si>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</si>
  <si>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</si>
  <si>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</si>
  <si>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</si>
  <si>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</si>
  <si>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</si>
  <si>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</si>
  <si>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</si>
  <si>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</si>
  <si>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</si>
  <si>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</si>
  <si>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</si>
  <si>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</si>
  <si>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</si>
  <si>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</si>
  <si>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</si>
  <si>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</si>
  <si>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</si>
  <si>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</si>
  <si>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</si>
  <si>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</si>
  <si>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</si>
  <si>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</si>
  <si>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</si>
  <si>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</si>
  <si>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</si>
  <si>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</si>
  <si>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</si>
  <si>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</si>
  <si>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</si>
  <si>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</si>
  <si>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</si>
  <si>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</si>
  <si>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</si>
  <si>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</si>
  <si>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</si>
  <si>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</si>
  <si>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</si>
  <si>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</si>
  <si>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</si>
  <si>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</si>
  <si>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</si>
  <si>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</si>
  <si>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</si>
  <si>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</si>
  <si>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</si>
  <si>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</si>
  <si>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</si>
  <si>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</si>
  <si>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</si>
  <si>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</si>
  <si>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</si>
  <si>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</si>
  <si>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</si>
  <si>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</si>
  <si>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</si>
  <si>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</si>
  <si>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</si>
  <si>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</si>
  <si>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</si>
  <si>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</si>
  <si>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</si>
  <si>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</si>
  <si>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</si>
  <si>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</si>
  <si>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</si>
  <si>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</si>
  <si>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</si>
  <si>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</si>
  <si>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</si>
  <si>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</si>
  <si>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</si>
  <si>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</si>
  <si>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</si>
  <si>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</si>
  <si>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</si>
  <si>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</si>
  <si>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</si>
  <si>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</si>
  <si>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</si>
  <si>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</si>
  <si>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</si>
  <si>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</si>
  <si>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</si>
  <si>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</si>
  <si>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</si>
  <si>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</si>
  <si>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</si>
  <si>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</si>
  <si>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</si>
  <si>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</si>
  <si>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</si>
  <si>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</si>
  <si>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</si>
  <si>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</si>
  <si>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</si>
  <si>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</si>
  <si>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</si>
  <si>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</si>
  <si>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</si>
  <si>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</si>
  <si>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</si>
  <si>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</si>
  <si>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</si>
  <si>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</si>
  <si>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</si>
  <si>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</si>
  <si>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</si>
  <si>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</si>
  <si>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</si>
  <si>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</si>
  <si>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</si>
  <si>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</si>
  <si>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</si>
  <si>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</si>
  <si>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</si>
  <si>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</si>
  <si>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</si>
  <si>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</si>
  <si>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</si>
  <si>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</si>
  <si>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</si>
  <si>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</si>
  <si>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</si>
  <si>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</si>
  <si>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</si>
  <si>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</si>
  <si>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</si>
  <si>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</si>
  <si>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</si>
  <si>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</si>
  <si>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</si>
  <si>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</si>
  <si>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</si>
  <si>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</si>
  <si>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</si>
  <si>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</si>
  <si>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</si>
  <si>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</si>
  <si>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</si>
  <si>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</si>
  <si>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</si>
  <si>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</si>
  <si>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</si>
  <si>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</si>
  <si>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</si>
  <si>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</si>
  <si>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</si>
  <si>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</si>
  <si>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</si>
  <si>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</si>
  <si>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</si>
  <si>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</si>
  <si>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</si>
  <si>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</si>
  <si>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</si>
  <si>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</si>
  <si>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</si>
  <si>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</si>
  <si>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</si>
  <si>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</si>
  <si>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</si>
  <si>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</si>
  <si>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</si>
  <si>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</si>
  <si>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</si>
  <si>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</si>
  <si>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</si>
  <si>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</si>
  <si>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</si>
  <si>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</si>
  <si>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</si>
  <si>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</si>
  <si>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</si>
  <si>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</si>
  <si>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</si>
  <si>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</si>
  <si>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</si>
  <si>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</si>
  <si>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</si>
  <si>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</si>
  <si>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</si>
  <si>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</si>
  <si>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</si>
  <si>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</si>
  <si>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</si>
  <si>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</si>
  <si>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</si>
  <si>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</si>
  <si>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</si>
  <si>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</si>
  <si>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</si>
  <si>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</si>
  <si>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</si>
  <si>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</si>
  <si>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</si>
  <si>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</si>
  <si>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</si>
  <si>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</si>
  <si>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</si>
  <si>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</si>
  <si>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</si>
  <si>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</si>
  <si>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</si>
  <si>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</si>
  <si>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</si>
  <si>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</si>
  <si>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</si>
  <si>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</si>
  <si>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</si>
  <si>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</si>
  <si>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</si>
  <si>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</si>
  <si>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</si>
  <si>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</si>
  <si>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</si>
  <si>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</si>
  <si>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</si>
  <si>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</si>
  <si>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</si>
  <si>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</si>
  <si>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</si>
  <si>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</si>
  <si>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</si>
  <si>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</si>
  <si>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</si>
  <si>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</si>
  <si>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</si>
  <si>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</si>
  <si>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</si>
  <si>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</si>
  <si>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</si>
  <si>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</si>
  <si>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</si>
  <si>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</si>
  <si>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</si>
  <si>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</si>
  <si>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</si>
  <si>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</si>
  <si>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</si>
  <si>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</si>
  <si>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</si>
  <si>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</si>
  <si>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</si>
  <si>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</si>
  <si>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</si>
  <si>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</si>
  <si>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</si>
  <si>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</si>
  <si>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</si>
  <si>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</si>
  <si>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</si>
  <si>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</si>
  <si>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</si>
  <si>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</si>
  <si>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</si>
  <si>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</si>
  <si>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</si>
  <si>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</si>
  <si>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</si>
  <si>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</si>
  <si>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</si>
  <si>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</si>
  <si>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</si>
  <si>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</si>
  <si>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</si>
  <si>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</si>
  <si>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</si>
  <si>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</si>
  <si>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</si>
  <si>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</si>
  <si>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</si>
  <si>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</si>
  <si>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</si>
  <si>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</si>
  <si>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</si>
  <si>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</si>
  <si>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</si>
  <si>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</si>
  <si>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</si>
  <si>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</si>
  <si>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</si>
  <si>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</si>
  <si>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</si>
  <si>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</si>
  <si>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</si>
  <si>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</si>
  <si>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</si>
  <si>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</si>
  <si>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</si>
  <si>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</si>
  <si>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</si>
  <si>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</si>
  <si>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</si>
  <si>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</si>
  <si>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</si>
  <si>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</si>
  <si>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</si>
  <si>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</si>
  <si>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</si>
  <si>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</si>
  <si>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</si>
  <si>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</si>
  <si>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</si>
  <si>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</si>
  <si>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</si>
  <si>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</si>
  <si>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</si>
  <si>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</si>
  <si>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</si>
  <si>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</si>
  <si>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</si>
  <si>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</si>
  <si>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</si>
  <si>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</si>
  <si>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</si>
  <si>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</si>
  <si>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</si>
  <si>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</si>
  <si>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</si>
  <si>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</si>
  <si>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</si>
  <si>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</si>
  <si>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</si>
  <si>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</si>
  <si>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</si>
  <si>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</si>
  <si>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</si>
  <si>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</si>
  <si>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</si>
  <si>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</si>
  <si>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</si>
  <si>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</si>
  <si>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</si>
  <si>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</si>
  <si>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</si>
  <si>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</si>
  <si>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</si>
  <si>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</si>
  <si>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</si>
  <si>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</si>
  <si>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</si>
  <si>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</si>
  <si>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</si>
  <si>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</si>
  <si>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</si>
  <si>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</si>
  <si>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</si>
  <si>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</si>
  <si>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</si>
  <si>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</si>
  <si>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</si>
  <si>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</si>
  <si>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</si>
  <si>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</si>
  <si>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</si>
  <si>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</si>
  <si>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</si>
  <si>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</si>
  <si>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</si>
  <si>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</si>
  <si>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</si>
  <si>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</si>
  <si>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</si>
  <si>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</si>
  <si>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</si>
  <si>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</si>
  <si>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</si>
  <si>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</si>
  <si>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</si>
  <si>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</si>
  <si>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</si>
  <si>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</si>
  <si>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</si>
  <si>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</si>
  <si>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</si>
  <si>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</si>
  <si>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</si>
  <si>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</si>
  <si>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</si>
  <si>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</si>
  <si>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</si>
  <si>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</si>
  <si>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</si>
  <si>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</si>
  <si>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</si>
  <si>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</si>
  <si>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</si>
  <si>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</si>
  <si>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</si>
  <si>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</si>
  <si>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</si>
  <si>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</si>
  <si>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</si>
  <si>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</si>
  <si>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</si>
  <si>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</si>
  <si>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</si>
  <si>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</si>
  <si>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</si>
  <si>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</si>
  <si>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</si>
  <si>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</si>
  <si>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</si>
  <si>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</si>
  <si>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</si>
  <si>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</si>
  <si>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</si>
  <si>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</si>
  <si>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</si>
  <si>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</si>
  <si>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</si>
  <si>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</si>
  <si>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</si>
  <si>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</si>
  <si>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</si>
  <si>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</si>
  <si>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</si>
  <si>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</si>
  <si>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</si>
  <si>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</si>
  <si>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</si>
  <si>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</si>
  <si>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</si>
  <si>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</si>
  <si>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</si>
  <si>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</si>
  <si>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</si>
  <si>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</si>
  <si>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</si>
  <si>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</si>
  <si>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</si>
  <si>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</si>
  <si>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</si>
  <si>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</si>
  <si>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</si>
  <si>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</si>
  <si>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</si>
  <si>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</si>
  <si>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</si>
  <si>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</si>
  <si>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</si>
  <si>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</si>
  <si>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</si>
  <si>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</si>
  <si>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</si>
  <si>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</si>
  <si>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</si>
  <si>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</si>
  <si>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</si>
  <si>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</si>
  <si>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</si>
  <si>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</si>
  <si>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</si>
  <si>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</si>
  <si>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</si>
  <si>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</si>
  <si>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</si>
  <si>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</si>
  <si>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</si>
  <si>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</si>
  <si>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</si>
  <si>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</si>
  <si>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</si>
  <si>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</si>
  <si>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</si>
  <si>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</si>
  <si>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</si>
  <si>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</si>
  <si>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</si>
  <si>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</si>
  <si>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</si>
  <si>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</si>
  <si>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</si>
  <si>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</si>
  <si>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</si>
  <si>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</si>
  <si>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</si>
  <si>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</si>
  <si>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</si>
  <si>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</si>
  <si>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</si>
  <si>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</si>
  <si>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</si>
  <si>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</si>
  <si>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</si>
  <si>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</si>
  <si>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</si>
  <si>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</si>
  <si>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</si>
  <si>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</si>
  <si>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</si>
  <si>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</si>
  <si>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</si>
  <si>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</si>
  <si>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</si>
  <si>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</si>
  <si>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</si>
  <si>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</si>
  <si>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</si>
  <si>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</si>
  <si>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</si>
  <si>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</si>
  <si>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</si>
  <si>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</si>
  <si>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</si>
  <si>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</si>
  <si>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</si>
  <si>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</si>
  <si>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</si>
  <si>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</si>
  <si>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</si>
  <si>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</si>
  <si>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</si>
  <si>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</si>
  <si>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</si>
  <si>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</si>
  <si>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</si>
  <si>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</si>
  <si>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</si>
  <si>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</si>
  <si>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</si>
  <si>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</si>
  <si>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</si>
  <si>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</si>
  <si>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</si>
  <si>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</si>
  <si>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</si>
  <si>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</si>
  <si>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</si>
  <si>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</si>
  <si>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</si>
  <si>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</si>
  <si>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</si>
  <si>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</si>
  <si>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</si>
  <si>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</si>
  <si>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</si>
  <si>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</si>
  <si>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</si>
  <si>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</si>
  <si>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</si>
  <si>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</si>
  <si>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</si>
  <si>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</si>
  <si>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</si>
  <si>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</si>
  <si>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</si>
  <si>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</si>
  <si>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</si>
  <si>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</si>
  <si>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</si>
  <si>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</si>
  <si>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</si>
  <si>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</si>
  <si>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</si>
  <si>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</si>
  <si>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</si>
  <si>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</si>
  <si>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</si>
  <si>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</si>
  <si>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</si>
  <si>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</si>
  <si>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</si>
  <si>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</si>
  <si>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</si>
  <si>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</si>
  <si>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</si>
  <si>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</si>
  <si>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</si>
  <si>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</si>
  <si>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</si>
  <si>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</si>
  <si>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</si>
  <si>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</si>
  <si>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</si>
  <si>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</si>
  <si>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</si>
  <si>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</si>
  <si>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</si>
  <si>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</si>
  <si>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</si>
  <si>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</si>
  <si>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</si>
  <si>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</si>
  <si>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</si>
  <si>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</si>
  <si>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</si>
  <si>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</si>
  <si>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</si>
  <si>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</si>
  <si>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</si>
  <si>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</si>
  <si>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</si>
  <si>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</si>
  <si>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</si>
  <si>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</si>
  <si>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</si>
  <si>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</si>
  <si>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</si>
  <si>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</si>
  <si>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</si>
  <si>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</si>
  <si>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</si>
  <si>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</si>
  <si>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</si>
  <si>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</si>
  <si>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</si>
  <si>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</si>
  <si>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</si>
  <si>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</si>
  <si>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</si>
  <si>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</si>
  <si>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</si>
  <si>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</si>
  <si>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</si>
  <si>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</si>
  <si>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</si>
  <si>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</si>
  <si>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</si>
  <si>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</si>
  <si>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</si>
  <si>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</si>
  <si>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</si>
  <si>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</si>
  <si>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</si>
  <si>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</si>
  <si>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</si>
  <si>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</si>
  <si>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</si>
  <si>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</si>
  <si>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</si>
  <si>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</si>
  <si>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</si>
  <si>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</si>
  <si>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</si>
  <si>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</si>
  <si>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</si>
  <si>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</si>
  <si>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</si>
  <si>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</si>
  <si>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</si>
  <si>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</si>
  <si>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</si>
  <si>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</si>
  <si>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</si>
  <si>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</si>
  <si>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</si>
  <si>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</si>
  <si>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</si>
  <si>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</si>
  <si>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</si>
  <si>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</si>
  <si>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</si>
  <si>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</si>
  <si>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</si>
  <si>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</si>
  <si>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</si>
  <si>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</si>
  <si>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</si>
  <si>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</si>
  <si>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</si>
  <si>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</si>
  <si>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</si>
  <si>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</si>
  <si>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</si>
  <si>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</si>
  <si>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</si>
  <si>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</si>
  <si>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</si>
  <si>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</si>
  <si>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</si>
  <si>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</si>
  <si>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</si>
  <si>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</si>
  <si>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</si>
  <si>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</si>
  <si>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</si>
  <si>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</si>
  <si>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</si>
  <si>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</si>
  <si>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</si>
  <si>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</si>
  <si>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</si>
  <si>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</si>
  <si>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</si>
  <si>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</si>
  <si>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</si>
  <si>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</si>
  <si>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</si>
  <si>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</si>
  <si>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</si>
  <si>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</si>
  <si>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</si>
  <si>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</si>
  <si>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</si>
  <si>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</si>
  <si>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</si>
  <si>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</si>
  <si>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</si>
  <si>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</si>
  <si>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</si>
  <si>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</si>
  <si>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</si>
  <si>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</si>
  <si>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</si>
  <si>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</si>
  <si>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</si>
  <si>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</si>
  <si>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</si>
  <si>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</si>
  <si>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</si>
  <si>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</si>
  <si>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</si>
  <si>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</si>
  <si>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</si>
  <si>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</si>
  <si>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</si>
  <si>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</si>
  <si>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</si>
  <si>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</si>
  <si>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</si>
  <si>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</si>
  <si>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</si>
  <si>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</si>
  <si>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</si>
  <si>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</si>
  <si>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</si>
  <si>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</si>
  <si>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</si>
  <si>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</si>
  <si>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</si>
  <si>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</si>
  <si>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</si>
  <si>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</si>
  <si>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</si>
  <si>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</si>
  <si>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</si>
  <si>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</si>
  <si>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</si>
  <si>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</si>
  <si>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</si>
  <si>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</si>
  <si>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</si>
  <si>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</si>
  <si>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</si>
  <si>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</si>
  <si>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</si>
  <si>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</si>
  <si>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</si>
  <si>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</si>
  <si>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</si>
  <si>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</si>
  <si>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</si>
  <si>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</si>
  <si>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</si>
  <si>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</si>
  <si>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</si>
  <si>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</si>
  <si>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</si>
  <si>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</si>
  <si>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</si>
  <si>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</si>
  <si>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</si>
  <si>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</si>
  <si>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</si>
  <si>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</si>
  <si>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</si>
  <si>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</si>
  <si>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</si>
  <si>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</si>
  <si>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</si>
  <si>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</si>
  <si>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</si>
  <si>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</si>
  <si>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</si>
  <si>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</si>
  <si>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</si>
  <si>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</si>
  <si>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</si>
  <si>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</si>
  <si>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</si>
  <si>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</si>
  <si>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</si>
  <si>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</si>
  <si>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</si>
  <si>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</si>
  <si>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</si>
  <si>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</si>
  <si>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</si>
  <si>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</si>
  <si>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</si>
  <si>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</si>
  <si>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</si>
  <si>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</si>
  <si>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</si>
  <si>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</si>
  <si>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</si>
  <si>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</si>
  <si>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</si>
  <si>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</si>
  <si>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</si>
  <si>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</si>
  <si>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</si>
  <si>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</si>
  <si>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</si>
  <si>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</si>
  <si>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</si>
  <si>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</si>
  <si>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</si>
  <si>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</si>
  <si>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</si>
  <si>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</si>
  <si>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</si>
  <si>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</si>
  <si>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</si>
  <si>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</si>
  <si>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</si>
  <si>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</si>
  <si>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</si>
  <si>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</si>
  <si>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</si>
  <si>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</si>
  <si>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</si>
  <si>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</si>
  <si>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</si>
  <si>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</si>
  <si>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</si>
  <si>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</si>
  <si>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</si>
  <si>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</si>
  <si>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</si>
  <si>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</si>
  <si>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</si>
  <si>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</si>
  <si>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</si>
  <si>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</si>
  <si>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</si>
  <si>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</si>
  <si>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</si>
  <si>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</si>
  <si>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</si>
  <si>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</si>
  <si>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</si>
  <si>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</si>
  <si>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</si>
  <si>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</si>
  <si>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</si>
  <si>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</si>
  <si>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</si>
  <si>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</si>
  <si>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</si>
  <si>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</si>
  <si>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</si>
  <si>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</si>
  <si>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</si>
  <si>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</si>
  <si>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</si>
  <si>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</si>
  <si>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</si>
  <si>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</si>
  <si>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</si>
  <si>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</si>
  <si>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</si>
  <si>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</si>
  <si>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</si>
  <si>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</si>
  <si>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</si>
  <si>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</si>
  <si>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</si>
  <si>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</si>
  <si>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</si>
  <si>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</si>
  <si>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</si>
  <si>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</si>
  <si>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</si>
  <si>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</si>
  <si>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</si>
  <si>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</si>
  <si>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</si>
  <si>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</si>
  <si>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</si>
  <si>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</si>
  <si>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</si>
  <si>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</si>
  <si>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</si>
  <si>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</si>
  <si>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</si>
  <si>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</si>
  <si>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</si>
  <si>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</si>
  <si>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</si>
  <si>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</si>
  <si>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</si>
  <si>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</si>
  <si>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</si>
  <si>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</si>
  <si>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</si>
  <si>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</si>
  <si>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</si>
  <si>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</si>
  <si>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</si>
  <si>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</si>
  <si>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</si>
  <si>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</si>
  <si>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</si>
  <si>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</si>
  <si>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</si>
  <si>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</si>
  <si>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</si>
  <si>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</si>
  <si>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</si>
  <si>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</si>
  <si>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</si>
  <si>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</si>
  <si>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</si>
  <si>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</si>
  <si>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</si>
  <si>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</si>
  <si>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</si>
  <si>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</si>
  <si>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</si>
  <si>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</si>
  <si>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</si>
  <si>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</si>
  <si>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</si>
  <si>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</si>
  <si>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</si>
  <si>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</si>
  <si>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</si>
  <si>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</si>
  <si>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</si>
  <si>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</si>
  <si>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</si>
  <si>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</si>
  <si>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</si>
  <si>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</si>
  <si>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</si>
  <si>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</si>
  <si>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</si>
  <si>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</si>
  <si>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</si>
  <si>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</si>
  <si>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</si>
  <si>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</si>
  <si>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</si>
  <si>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</si>
  <si>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</si>
  <si>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</si>
  <si>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</si>
  <si>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</si>
  <si>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</si>
  <si>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</si>
  <si>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</si>
  <si>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</si>
  <si>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</si>
  <si>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</si>
  <si>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</si>
  <si>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</si>
  <si>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</si>
  <si>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</si>
  <si>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</si>
  <si>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</si>
  <si>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</si>
  <si>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</si>
  <si>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</si>
  <si>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</si>
  <si>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</si>
  <si>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</si>
  <si>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</si>
  <si>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</si>
  <si>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</si>
  <si>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</si>
  <si>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</si>
  <si>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</si>
  <si>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</si>
  <si>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</si>
  <si>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</si>
  <si>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</si>
  <si>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</si>
  <si>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</si>
  <si>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</si>
  <si>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</si>
  <si>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</si>
  <si>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</si>
  <si>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</si>
  <si>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</si>
  <si>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</si>
  <si>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</si>
  <si>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</si>
  <si>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</si>
  <si>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</si>
  <si>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</si>
  <si>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</si>
  <si>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</si>
  <si>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</si>
  <si>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</si>
  <si>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</si>
  <si>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</si>
  <si>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</si>
  <si>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</si>
  <si>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</si>
  <si>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</si>
  <si>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</si>
  <si>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</si>
  <si>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</si>
  <si>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</si>
  <si>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</si>
  <si>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</si>
  <si>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</si>
  <si>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</si>
  <si>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</si>
  <si>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</si>
  <si>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</si>
  <si>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</si>
  <si>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</si>
  <si>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</si>
  <si>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</si>
  <si>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</si>
  <si>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</si>
  <si>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</si>
  <si>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</si>
  <si>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</si>
  <si>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</si>
  <si>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</si>
  <si>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</si>
  <si>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</si>
  <si>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</si>
  <si>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</si>
  <si>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</si>
  <si>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</si>
  <si>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</si>
  <si>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</si>
  <si>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</si>
  <si>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</si>
  <si>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</si>
  <si>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</si>
  <si>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</si>
  <si>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</si>
  <si>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</si>
  <si>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</si>
  <si>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</si>
  <si>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</si>
  <si>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</si>
  <si>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</si>
  <si>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</si>
  <si>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</si>
  <si>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</si>
  <si>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</si>
  <si>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</si>
  <si>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</si>
  <si>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</si>
  <si>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</si>
  <si>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</si>
  <si>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</si>
  <si>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</si>
  <si>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</si>
  <si>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</si>
  <si>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</si>
  <si>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</si>
  <si>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</si>
  <si>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</si>
  <si>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</si>
  <si>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</si>
  <si>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</si>
  <si>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</si>
  <si>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</si>
  <si>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</si>
  <si>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</si>
  <si>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</si>
  <si>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</si>
  <si>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</si>
  <si>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</si>
  <si>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</si>
  <si>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</si>
  <si>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</si>
  <si>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</si>
  <si>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</si>
  <si>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</si>
  <si>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</si>
  <si>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</si>
  <si>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</si>
  <si>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</si>
  <si>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</si>
  <si>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</si>
  <si>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</si>
  <si>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</si>
  <si>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</si>
  <si>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</si>
  <si>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</si>
  <si>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</si>
  <si>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</si>
  <si>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</si>
  <si>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</si>
  <si>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</si>
  <si>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</si>
  <si>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</si>
  <si>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</si>
  <si>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</si>
  <si>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</si>
  <si>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</si>
  <si>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</si>
  <si>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</si>
  <si>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</si>
  <si>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</si>
  <si>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</si>
  <si>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</si>
  <si>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</si>
  <si>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</si>
  <si>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</si>
  <si>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</si>
  <si>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</si>
  <si>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</si>
  <si>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</si>
  <si>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</si>
  <si>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</si>
  <si>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</si>
  <si>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</si>
  <si>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</si>
  <si>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</si>
  <si>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</si>
  <si>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</si>
  <si>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</si>
  <si>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</si>
  <si>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</si>
  <si>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</si>
  <si>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</si>
  <si>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</si>
  <si>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</si>
  <si>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</si>
  <si>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</si>
  <si>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</si>
  <si>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</si>
  <si>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</si>
  <si>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</si>
  <si>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</si>
  <si>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</si>
  <si>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</si>
  <si>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</si>
  <si>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</si>
  <si>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</si>
  <si>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</si>
  <si>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</si>
  <si>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</si>
  <si>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</si>
  <si>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</si>
  <si>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</si>
  <si>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</si>
  <si>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</si>
  <si>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</si>
  <si>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</si>
  <si>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</si>
  <si>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</si>
  <si>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</si>
  <si>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</si>
  <si>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</si>
  <si>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</si>
  <si>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</si>
  <si>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</si>
  <si>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</si>
  <si>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</si>
  <si>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</si>
  <si>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</si>
  <si>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</si>
  <si>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</si>
  <si>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</si>
  <si>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</si>
  <si>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</si>
  <si>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</si>
  <si>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</si>
  <si>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</si>
  <si>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</si>
  <si>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</si>
  <si>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</si>
  <si>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</si>
  <si>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</si>
  <si>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</si>
  <si>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</si>
  <si>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</si>
  <si>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</si>
  <si>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</si>
  <si>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</si>
  <si>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</si>
  <si>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</si>
  <si>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</si>
  <si>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</si>
  <si>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</si>
  <si>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</si>
  <si>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</si>
  <si>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</si>
  <si>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</si>
  <si>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</si>
  <si>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</si>
  <si>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</si>
  <si>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</si>
  <si>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</si>
  <si>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</si>
  <si>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</si>
  <si>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</si>
  <si>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</si>
  <si>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</si>
  <si>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</si>
  <si>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</si>
  <si>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</si>
  <si>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</si>
  <si>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</si>
  <si>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</si>
  <si>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</si>
  <si>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</si>
  <si>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</si>
  <si>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</si>
  <si>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</si>
  <si>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</si>
  <si>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</si>
  <si>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</si>
  <si>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</si>
  <si>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</si>
  <si>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</si>
  <si>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</si>
  <si>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</si>
  <si>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</si>
  <si>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</si>
  <si>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</si>
  <si>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</si>
  <si>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</si>
  <si>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</si>
  <si>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</si>
  <si>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</si>
  <si>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</si>
  <si>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</si>
  <si>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</si>
  <si>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</si>
  <si>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</si>
  <si>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</si>
  <si>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</si>
  <si>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</si>
  <si>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</si>
  <si>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</si>
  <si>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</si>
  <si>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</si>
  <si>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</si>
  <si>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</si>
  <si>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</si>
  <si>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</si>
  <si>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</si>
  <si>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</si>
  <si>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</si>
  <si>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</si>
  <si>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</si>
  <si>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</si>
  <si>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</si>
  <si>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</si>
  <si>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</si>
  <si>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</si>
  <si>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</si>
  <si>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</si>
  <si>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</si>
  <si>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</si>
  <si>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</si>
  <si>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</si>
  <si>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</si>
  <si>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</si>
  <si>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</si>
  <si>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</si>
  <si>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</si>
  <si>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</si>
  <si>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</si>
  <si>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</si>
  <si>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</si>
  <si>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</si>
  <si>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</si>
  <si>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</si>
  <si>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</si>
  <si>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</si>
  <si>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</si>
  <si>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</si>
  <si>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</si>
  <si>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</si>
  <si>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</si>
  <si>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</si>
  <si>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</si>
  <si>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</si>
  <si>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</si>
  <si>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</si>
  <si>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</si>
  <si>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</si>
  <si>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</si>
  <si>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</si>
  <si>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</si>
  <si>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</si>
  <si>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</si>
  <si>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</si>
  <si>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</si>
  <si>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</si>
  <si>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</si>
  <si>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</si>
  <si>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</si>
  <si>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</si>
  <si>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</si>
  <si>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</si>
  <si>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</si>
  <si>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</si>
  <si>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</si>
  <si>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</si>
  <si>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</si>
  <si>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</si>
  <si>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</si>
  <si>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</si>
  <si>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</si>
  <si>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</si>
  <si>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</si>
  <si>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</si>
  <si>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</si>
  <si>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</si>
  <si>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</si>
  <si>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</si>
  <si>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</si>
  <si>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</si>
  <si>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</si>
  <si>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</si>
  <si>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</si>
  <si>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</si>
  <si>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</si>
  <si>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</si>
  <si>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</si>
  <si>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</si>
  <si>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</si>
  <si>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</si>
  <si>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</si>
  <si>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</si>
  <si>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</si>
  <si>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</si>
  <si>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</si>
  <si>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</si>
  <si>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</si>
  <si>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</si>
  <si>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</si>
  <si>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</si>
  <si>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</si>
  <si>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</si>
  <si>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</si>
  <si>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</si>
  <si>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</si>
  <si>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</si>
  <si>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</si>
  <si>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</si>
  <si>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</si>
  <si>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</si>
  <si>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</si>
  <si>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</si>
  <si>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</si>
  <si>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</si>
  <si>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</si>
  <si>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</si>
  <si>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</si>
  <si>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</si>
  <si>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</si>
  <si>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</si>
  <si>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</si>
  <si>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</si>
  <si>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</si>
  <si>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</si>
  <si>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</si>
  <si>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</si>
  <si>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</si>
  <si>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</si>
  <si>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</si>
  <si>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</si>
  <si>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</si>
  <si>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</si>
  <si>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</si>
  <si>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</si>
  <si>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</si>
  <si>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</si>
  <si>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</si>
  <si>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</si>
  <si>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</si>
  <si>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</si>
  <si>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</si>
  <si>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</si>
  <si>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</si>
  <si>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</si>
  <si>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</si>
  <si>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</si>
  <si>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</si>
  <si>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</si>
  <si>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</si>
  <si>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</si>
  <si>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</si>
  <si>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</si>
  <si>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</si>
  <si>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</si>
  <si>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</si>
  <si>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</si>
  <si>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</si>
  <si>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</si>
  <si>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</si>
  <si>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</si>
  <si>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</si>
  <si>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</si>
  <si>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</si>
  <si>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</si>
  <si>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</si>
  <si>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</si>
  <si>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</si>
  <si>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</si>
  <si>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</si>
  <si>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</si>
  <si>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</si>
  <si>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</si>
  <si>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</si>
  <si>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</si>
  <si>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</si>
  <si>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</si>
  <si>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</si>
  <si>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</si>
  <si>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</si>
  <si>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</si>
  <si>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</si>
  <si>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</si>
  <si>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</si>
  <si>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</si>
  <si>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</si>
  <si>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</si>
  <si>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</si>
  <si>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</si>
  <si>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</si>
  <si>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</si>
  <si>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</si>
  <si>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</si>
  <si>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</si>
  <si>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</si>
  <si>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</si>
  <si>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</si>
  <si>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</si>
  <si>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</si>
  <si>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</si>
  <si>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</si>
  <si>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</si>
  <si>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</si>
  <si>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</si>
  <si>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</si>
  <si>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</si>
  <si>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</si>
  <si>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</si>
  <si>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</si>
  <si>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</si>
  <si>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</si>
  <si>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</si>
  <si>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</si>
  <si>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</si>
  <si>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</si>
  <si>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</si>
  <si>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</si>
  <si>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</si>
  <si>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</si>
  <si>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</si>
  <si>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</si>
  <si>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</si>
  <si>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</si>
  <si>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</si>
  <si>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</si>
  <si>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</si>
  <si>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</si>
  <si>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</si>
  <si>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</si>
  <si>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</si>
  <si>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</si>
  <si>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</si>
  <si>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</si>
  <si>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</si>
  <si>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</si>
  <si>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</si>
  <si>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</si>
  <si>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</si>
  <si>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</si>
  <si>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</si>
  <si>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</si>
  <si>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</si>
  <si>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</si>
  <si>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</si>
  <si>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</si>
  <si>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</si>
  <si>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</si>
  <si>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</si>
  <si>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</si>
  <si>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</si>
  <si>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</si>
  <si>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</si>
  <si>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</si>
  <si>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</si>
  <si>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</si>
  <si>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</si>
  <si>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</si>
  <si>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</si>
  <si>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</si>
  <si>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</si>
  <si>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</si>
  <si>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</si>
  <si>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</si>
  <si>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</si>
  <si>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</si>
  <si>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</si>
  <si>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</si>
  <si>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</si>
  <si>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</si>
  <si>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</si>
  <si>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</si>
  <si>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</si>
  <si>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</si>
  <si>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</si>
  <si>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</si>
  <si>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</si>
  <si>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</si>
  <si>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</si>
  <si>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</si>
  <si>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</si>
  <si>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</si>
  <si>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</si>
  <si>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</si>
  <si>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</si>
  <si>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</si>
  <si>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</si>
  <si>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</si>
  <si>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</si>
  <si>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</si>
  <si>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</si>
  <si>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</si>
  <si>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</si>
  <si>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</si>
  <si>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</si>
  <si>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</si>
  <si>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</si>
  <si>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</si>
  <si>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</si>
  <si>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</si>
  <si>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</si>
  <si>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</si>
  <si>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</si>
  <si>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</si>
  <si>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</si>
  <si>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</si>
  <si>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</si>
  <si>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</si>
  <si>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</si>
  <si>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</si>
  <si>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</si>
  <si>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</si>
  <si>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</si>
  <si>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</si>
  <si>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</si>
  <si>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</si>
  <si>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</si>
  <si>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</si>
  <si>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</si>
  <si>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</si>
  <si>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</si>
  <si>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</si>
  <si>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</si>
  <si>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</si>
  <si>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</si>
  <si>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</si>
  <si>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</si>
  <si>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</si>
  <si>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</si>
  <si>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</si>
  <si>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</si>
  <si>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</si>
  <si>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</si>
  <si>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</si>
  <si>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</si>
  <si>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</si>
  <si>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</si>
  <si>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</si>
  <si>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</si>
  <si>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</si>
  <si>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</si>
  <si>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</si>
  <si>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</si>
  <si>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</si>
  <si>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</si>
  <si>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</si>
  <si>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</si>
  <si>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</si>
  <si>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</si>
  <si>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</si>
  <si>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</si>
  <si>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</si>
  <si>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</si>
  <si>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</si>
  <si>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</si>
  <si>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</si>
  <si>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</si>
  <si>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</si>
  <si>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</si>
  <si>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</si>
  <si>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</si>
  <si>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</si>
  <si>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</si>
  <si>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</si>
  <si>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</si>
  <si>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</si>
  <si>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</si>
  <si>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</si>
  <si>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</si>
  <si>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</si>
  <si>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</si>
  <si>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</si>
  <si>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</si>
  <si>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</si>
  <si>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</si>
  <si>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</si>
  <si>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</si>
  <si>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</si>
  <si>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</si>
  <si>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</si>
  <si>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</si>
  <si>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</si>
  <si>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</si>
  <si>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</si>
  <si>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</si>
  <si>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</si>
  <si>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</si>
  <si>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</si>
  <si>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</si>
  <si>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</si>
  <si>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</si>
  <si>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</si>
  <si>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</si>
  <si>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</si>
  <si>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</si>
  <si>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</si>
  <si>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</si>
  <si>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</si>
  <si>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</si>
  <si>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</si>
  <si>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</si>
  <si>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</si>
  <si>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</si>
  <si>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</si>
  <si>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</si>
  <si>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</si>
  <si>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</si>
  <si>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</si>
  <si>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</si>
  <si>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</si>
  <si>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</si>
  <si>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</si>
  <si>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</si>
  <si>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</si>
  <si>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</si>
  <si>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</si>
  <si>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</si>
  <si>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</si>
  <si>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</si>
  <si>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</si>
  <si>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</si>
  <si>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</si>
  <si>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</si>
  <si>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</si>
  <si>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</si>
  <si>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</si>
  <si>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</si>
  <si>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</si>
  <si>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</si>
  <si>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</si>
  <si>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</si>
  <si>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</si>
  <si>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</si>
  <si>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</si>
  <si>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</si>
  <si>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</si>
  <si>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</si>
  <si>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</si>
  <si>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</si>
  <si>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</si>
  <si>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</si>
  <si>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</si>
  <si>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</si>
  <si>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</si>
  <si>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</si>
  <si>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</si>
  <si>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</si>
  <si>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</si>
  <si>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</si>
  <si>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</si>
  <si>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</si>
  <si>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</si>
  <si>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</si>
  <si>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</si>
  <si>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</si>
  <si>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</si>
  <si>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</si>
  <si>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</si>
  <si>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</si>
  <si>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</si>
  <si>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</si>
  <si>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</si>
  <si>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</si>
  <si>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</si>
  <si>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</si>
  <si>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</si>
  <si>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</si>
  <si>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</si>
  <si>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</si>
  <si>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</si>
  <si>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</si>
  <si>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</si>
  <si>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</si>
  <si>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</si>
  <si>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</si>
  <si>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</si>
  <si>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</si>
  <si>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</si>
  <si>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</si>
  <si>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</si>
  <si>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</si>
  <si>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</si>
  <si>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</si>
  <si>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</si>
  <si>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</si>
  <si>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</si>
  <si>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</si>
  <si>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</si>
  <si>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</si>
  <si>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</si>
  <si>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</si>
  <si>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</si>
  <si>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</si>
  <si>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</si>
  <si>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</si>
  <si>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</si>
  <si>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</si>
  <si>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</si>
  <si>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</si>
  <si>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</si>
  <si>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</si>
  <si>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</si>
  <si>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</si>
  <si>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</si>
  <si>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</si>
  <si>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</si>
  <si>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</si>
  <si>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</si>
  <si>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</si>
  <si>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</si>
  <si>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</si>
  <si>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</si>
  <si>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</si>
  <si>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</si>
  <si>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</si>
  <si>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</si>
  <si>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</si>
  <si>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</si>
  <si>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</si>
  <si>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</si>
  <si>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</si>
  <si>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</si>
  <si>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</si>
  <si>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</si>
  <si>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</si>
  <si>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</si>
  <si>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</si>
  <si>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</si>
  <si>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</si>
  <si>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</si>
  <si>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</si>
  <si>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</si>
  <si>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</si>
  <si>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</si>
  <si>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</si>
  <si>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</si>
  <si>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</si>
  <si>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</si>
  <si>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</si>
  <si>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</si>
  <si>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</si>
  <si>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</si>
  <si>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</si>
  <si>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</si>
  <si>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</si>
  <si>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</si>
  <si>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</si>
  <si>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</si>
  <si>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</si>
  <si>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</si>
  <si>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</si>
  <si>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</si>
  <si>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</si>
  <si>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</si>
  <si>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</si>
  <si>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</si>
  <si>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</si>
  <si>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</si>
  <si>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</si>
  <si>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</si>
  <si>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</si>
  <si>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</si>
  <si>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</si>
  <si>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</si>
  <si>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</si>
  <si>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</si>
  <si>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</si>
  <si>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</si>
  <si>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</si>
  <si>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</si>
  <si>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</si>
  <si>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</si>
  <si>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</si>
  <si>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</si>
  <si>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</si>
  <si>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</si>
  <si>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</si>
  <si>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</si>
  <si>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</si>
  <si>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</si>
  <si>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</si>
  <si>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</si>
  <si>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</si>
  <si>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</si>
  <si>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</si>
  <si>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</si>
  <si>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</si>
  <si>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</si>
  <si>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</si>
  <si>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</si>
  <si>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</si>
  <si>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</si>
  <si>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</si>
  <si>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</si>
  <si>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</si>
  <si>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</si>
  <si>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</si>
  <si>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</si>
  <si>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</si>
  <si>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</si>
  <si>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</si>
  <si>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</si>
  <si>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</si>
  <si>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</si>
  <si>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</si>
  <si>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</si>
  <si>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</si>
  <si>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</si>
  <si>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</si>
  <si>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</si>
  <si>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</si>
  <si>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</si>
  <si>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</si>
  <si>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</si>
  <si>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</si>
  <si>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</si>
  <si>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</si>
  <si>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</si>
  <si>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</si>
  <si>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</si>
  <si>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</si>
  <si>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</si>
  <si>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</si>
  <si>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</si>
  <si>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</si>
  <si>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</si>
  <si>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</si>
  <si>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</si>
  <si>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</si>
  <si>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</si>
  <si>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</si>
  <si>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</si>
  <si>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</si>
  <si>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</si>
  <si>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</si>
  <si>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</si>
  <si>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</si>
  <si>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</si>
  <si>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</si>
  <si>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</si>
  <si>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</si>
  <si>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</si>
  <si>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</si>
  <si>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</si>
  <si>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</si>
  <si>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</si>
  <si>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</si>
  <si>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</si>
  <si>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</si>
  <si>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</si>
  <si>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</si>
  <si>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</si>
  <si>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</si>
  <si>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</si>
  <si>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</si>
  <si>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</si>
  <si>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</si>
  <si>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</si>
  <si>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</si>
  <si>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</si>
  <si>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</si>
  <si>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</si>
  <si>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</si>
  <si>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</si>
  <si>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</si>
  <si>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</si>
  <si>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</si>
  <si>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</si>
  <si>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</si>
  <si>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</si>
  <si>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</si>
  <si>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</si>
  <si>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</si>
  <si>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</si>
  <si>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</si>
  <si>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</si>
  <si>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</si>
  <si>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</si>
  <si>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</si>
  <si>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</si>
  <si>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</si>
  <si>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</si>
  <si>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</si>
  <si>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</si>
  <si>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</si>
  <si>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</si>
  <si>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</si>
  <si>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</si>
  <si>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</si>
  <si>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</si>
  <si>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</si>
  <si>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</si>
  <si>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</si>
  <si>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</si>
  <si>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</si>
  <si>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</si>
  <si>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</si>
  <si>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</si>
  <si>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</si>
  <si>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</si>
  <si>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</si>
  <si>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</si>
  <si>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</si>
  <si>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</si>
  <si>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</si>
  <si>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</si>
  <si>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</si>
  <si>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</si>
  <si>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</si>
  <si>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</si>
  <si>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</si>
  <si>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</si>
  <si>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</si>
  <si>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</si>
  <si>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</si>
  <si>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</si>
  <si>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</si>
  <si>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</si>
  <si>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</si>
  <si>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</si>
  <si>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</si>
  <si>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</si>
  <si>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</si>
  <si>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</si>
  <si>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</si>
  <si>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</si>
  <si>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</si>
  <si>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</si>
  <si>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</si>
  <si>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</si>
  <si>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</si>
  <si>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</si>
  <si>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</si>
  <si>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</si>
  <si>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</si>
  <si>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</si>
  <si>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</si>
  <si>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</si>
  <si>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</si>
  <si>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</si>
  <si>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</si>
  <si>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</si>
  <si>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</si>
  <si>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</si>
  <si>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</si>
  <si>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</si>
  <si>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</si>
  <si>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</si>
  <si>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</si>
  <si>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</si>
  <si>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</si>
  <si>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</si>
  <si>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</si>
  <si>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</si>
  <si>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</si>
  <si>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</si>
  <si>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</si>
  <si>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</si>
  <si>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</si>
  <si>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</si>
  <si>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</si>
  <si>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</si>
  <si>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</si>
  <si>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</si>
  <si>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</si>
  <si>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</si>
  <si>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</si>
  <si>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</si>
  <si>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</si>
  <si>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</si>
  <si>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</si>
  <si>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</si>
  <si>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</si>
  <si>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</si>
  <si>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</si>
  <si>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</si>
  <si>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</si>
  <si>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</si>
  <si>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</si>
  <si>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</si>
  <si>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</si>
  <si>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</si>
  <si>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</si>
  <si>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</si>
  <si>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</si>
  <si>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</si>
  <si>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</si>
  <si>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</si>
  <si>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</si>
  <si>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</si>
  <si>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</si>
  <si>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</si>
  <si>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</si>
  <si>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</si>
  <si>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</si>
  <si>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</si>
  <si>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</si>
  <si>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</si>
  <si>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</si>
  <si>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</si>
  <si>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</si>
  <si>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</si>
  <si>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</si>
  <si>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</si>
  <si>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</si>
  <si>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</si>
  <si>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</si>
  <si>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</si>
  <si>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</si>
  <si>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</si>
  <si>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</si>
  <si>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</si>
  <si>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</si>
  <si>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</si>
  <si>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</si>
  <si>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</si>
  <si>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</si>
  <si>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</si>
  <si>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</si>
  <si>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</si>
  <si>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</si>
  <si>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</si>
  <si>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</si>
  <si>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</si>
  <si>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</si>
  <si>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</si>
  <si>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</si>
  <si>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</si>
  <si>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</si>
  <si>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</si>
  <si>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</si>
  <si>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</si>
  <si>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</si>
  <si>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</si>
  <si>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</si>
  <si>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</si>
  <si>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</si>
  <si>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</si>
  <si>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</si>
  <si>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</si>
  <si>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</si>
  <si>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</si>
  <si>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</si>
  <si>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</si>
  <si>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</si>
  <si>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</si>
  <si>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</si>
  <si>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</si>
  <si>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</si>
  <si>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</si>
  <si>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</si>
  <si>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</si>
  <si>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</si>
  <si>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</si>
  <si>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</si>
  <si>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</si>
  <si>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</si>
  <si>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</si>
  <si>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</si>
  <si>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</si>
  <si>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</si>
  <si>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</si>
  <si>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</si>
  <si>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</si>
  <si>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</si>
  <si>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</si>
  <si>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</si>
  <si>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</si>
  <si>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</si>
  <si>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</si>
  <si>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</si>
  <si>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</si>
  <si>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</si>
  <si>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</si>
  <si>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</si>
  <si>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</si>
  <si>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</si>
  <si>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</si>
  <si>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</si>
  <si>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</si>
  <si>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</si>
  <si>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</si>
  <si>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</si>
  <si>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</si>
  <si>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</si>
  <si>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</si>
  <si>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</si>
  <si>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</si>
  <si>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</si>
  <si>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</si>
  <si>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</si>
  <si>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</si>
  <si>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</si>
  <si>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</si>
  <si>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</si>
  <si>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</si>
  <si>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</si>
  <si>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</si>
  <si>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</si>
  <si>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</si>
  <si>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</si>
  <si>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</si>
  <si>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</si>
  <si>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</si>
  <si>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</si>
  <si>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</si>
  <si>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</si>
  <si>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</si>
  <si>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</si>
  <si>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</si>
  <si>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</si>
  <si>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</si>
  <si>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</si>
  <si>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</si>
  <si>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</si>
  <si>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</si>
  <si>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</si>
  <si>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</si>
  <si>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</si>
  <si>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</si>
  <si>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</si>
  <si>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</si>
  <si>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</si>
  <si>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</si>
  <si>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</si>
  <si>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</si>
  <si>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</si>
  <si>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</si>
  <si>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</si>
  <si>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</si>
  <si>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</si>
  <si>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</si>
  <si>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</si>
  <si>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</si>
  <si>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</si>
  <si>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</si>
  <si>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</si>
  <si>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</si>
  <si>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</si>
  <si>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</si>
  <si>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</si>
  <si>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</si>
  <si>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</si>
  <si>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</si>
  <si>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</si>
  <si>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</si>
  <si>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</si>
  <si>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</si>
  <si>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</si>
  <si>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</si>
  <si>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</si>
  <si>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</si>
  <si>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</si>
  <si>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</si>
  <si>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</si>
  <si>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</si>
  <si>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</si>
  <si>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</si>
  <si>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</si>
  <si>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</si>
  <si>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</si>
  <si>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</si>
  <si>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</si>
  <si>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</si>
  <si>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</si>
  <si>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</si>
  <si>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</si>
  <si>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</si>
  <si>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</si>
  <si>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</si>
  <si>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</si>
  <si>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</si>
  <si>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</si>
  <si>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</si>
  <si>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</si>
  <si>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</si>
  <si>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</si>
  <si>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</si>
  <si>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</si>
  <si>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</si>
  <si>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</si>
  <si>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</si>
  <si>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</si>
  <si>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</si>
  <si>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</si>
  <si>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</si>
  <si>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</si>
  <si>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</si>
  <si>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</si>
  <si>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</si>
  <si>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</si>
  <si>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</si>
  <si>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</si>
  <si>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</si>
  <si>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</si>
  <si>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</si>
  <si>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</si>
  <si>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</si>
  <si>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</si>
  <si>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</si>
  <si>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</si>
  <si>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</si>
  <si>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</si>
  <si>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</si>
  <si>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</si>
  <si>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</si>
  <si>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</si>
  <si>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</si>
  <si>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</si>
  <si>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</si>
  <si>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</si>
  <si>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</si>
  <si>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</si>
  <si>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</si>
  <si>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</si>
  <si>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</si>
  <si>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</si>
  <si>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</si>
  <si>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</si>
  <si>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</si>
  <si>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</si>
  <si>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</si>
  <si>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</si>
  <si>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</si>
  <si>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</si>
  <si>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</si>
  <si>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</si>
  <si>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</si>
  <si>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</si>
  <si>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</si>
  <si>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</si>
  <si>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</si>
  <si>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</si>
  <si>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</si>
  <si>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</si>
  <si>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</si>
  <si>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</si>
  <si>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</si>
  <si>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</si>
  <si>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</si>
  <si>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</si>
  <si>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</si>
  <si>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</si>
  <si>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</si>
  <si>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</si>
  <si>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</si>
  <si>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</si>
  <si>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</si>
  <si>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</si>
  <si>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</si>
  <si>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</si>
  <si>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</si>
  <si>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</si>
  <si>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</si>
  <si>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</si>
  <si>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</si>
  <si>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</si>
  <si>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</si>
  <si>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</si>
  <si>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</si>
  <si>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</si>
  <si>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</si>
  <si>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</si>
  <si>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</si>
  <si>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</si>
  <si>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</si>
  <si>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</si>
  <si>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</si>
  <si>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</si>
  <si>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</si>
  <si>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</si>
  <si>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</si>
  <si>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</si>
  <si>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</si>
  <si>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</si>
  <si>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</si>
  <si>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</si>
  <si>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</si>
  <si>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</si>
  <si>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</si>
  <si>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</si>
  <si>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</si>
  <si>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</si>
  <si>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</si>
  <si>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</si>
  <si>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</si>
  <si>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</si>
  <si>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</si>
  <si>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</si>
  <si>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</si>
  <si>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</si>
  <si>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</si>
  <si>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</si>
  <si>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</si>
  <si>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</si>
  <si>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</si>
  <si>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</si>
  <si>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</si>
  <si>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</si>
  <si>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</si>
  <si>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</si>
  <si>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</si>
  <si>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</si>
  <si>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</si>
  <si>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</si>
  <si>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</si>
  <si>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</si>
  <si>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</si>
  <si>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</si>
  <si>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</si>
  <si>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</si>
  <si>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</si>
  <si>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</si>
  <si>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</si>
  <si>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</si>
  <si>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</si>
  <si>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</si>
  <si>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</si>
  <si>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</si>
  <si>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</si>
  <si>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</si>
  <si>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</si>
  <si>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</si>
  <si>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</si>
  <si>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</si>
  <si>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</si>
  <si>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</si>
  <si>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</si>
  <si>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</si>
  <si>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</si>
  <si>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</si>
  <si>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</si>
  <si>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</si>
  <si>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</si>
  <si>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</si>
  <si>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</si>
  <si>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</si>
  <si>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</si>
  <si>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</si>
  <si>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</si>
  <si>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</si>
  <si>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</si>
  <si>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</si>
  <si>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</si>
  <si>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</si>
  <si>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</si>
  <si>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</si>
  <si>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</si>
  <si>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</si>
  <si>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</si>
  <si>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</si>
  <si>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</si>
  <si>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</si>
  <si>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</si>
  <si>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</si>
  <si>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</si>
  <si>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</si>
  <si>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</si>
  <si>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</si>
  <si>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</si>
  <si>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</si>
  <si>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</si>
  <si>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</si>
  <si>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</si>
  <si>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</si>
  <si>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</si>
  <si>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</si>
  <si>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</si>
  <si>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</si>
  <si>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</si>
  <si>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</si>
  <si>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</si>
  <si>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</si>
  <si>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</si>
  <si>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</si>
  <si>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</si>
  <si>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</si>
  <si>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</si>
  <si>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</si>
  <si>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</si>
  <si>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</si>
  <si>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</si>
  <si>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</si>
  <si>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</si>
  <si>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</si>
  <si>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</si>
  <si>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</si>
  <si>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</si>
  <si>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</si>
  <si>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</si>
  <si>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</si>
  <si>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</si>
  <si>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</si>
  <si>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</si>
  <si>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</si>
  <si>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</si>
  <si>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</si>
  <si>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</si>
  <si>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</si>
  <si>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</si>
  <si>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</si>
  <si>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</si>
  <si>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</si>
  <si>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</si>
  <si>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</si>
  <si>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</si>
  <si>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</si>
  <si>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</si>
  <si>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</si>
  <si>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</si>
  <si>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</si>
  <si>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</si>
  <si>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</si>
  <si>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</si>
  <si>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</si>
  <si>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</si>
  <si>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</si>
  <si>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</si>
  <si>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</si>
  <si>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</si>
  <si>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</si>
  <si>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</si>
  <si>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</si>
  <si>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</si>
  <si>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</si>
  <si>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</si>
  <si>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</si>
  <si>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</si>
  <si>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</si>
  <si>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</si>
  <si>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</si>
  <si>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</si>
  <si>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</si>
  <si>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</si>
  <si>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</si>
  <si>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</si>
  <si>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</si>
  <si>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</si>
  <si>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</si>
  <si>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</si>
  <si>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</si>
  <si>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</si>
  <si>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</si>
  <si>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</si>
  <si>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</si>
  <si>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</si>
  <si>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</si>
  <si>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</si>
  <si>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</si>
  <si>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</si>
  <si>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</si>
  <si>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</si>
  <si>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</si>
  <si>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</si>
  <si>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</si>
  <si>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</si>
  <si>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</si>
  <si>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</si>
  <si>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</si>
  <si>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</si>
  <si>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</si>
  <si>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</si>
  <si>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</si>
  <si>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</si>
  <si>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</si>
  <si>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</si>
  <si>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</si>
  <si>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</si>
  <si>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</si>
  <si>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</si>
  <si>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</si>
  <si>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</si>
  <si>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</si>
  <si>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</si>
  <si>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</si>
  <si>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</si>
  <si>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</si>
  <si>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</si>
  <si>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</si>
  <si>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</si>
  <si>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</si>
  <si>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</si>
  <si>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</si>
  <si>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</si>
  <si>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</si>
  <si>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</si>
  <si>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</si>
  <si>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</si>
  <si>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</si>
  <si>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</si>
  <si>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</si>
  <si>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</si>
  <si>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</si>
  <si>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</si>
  <si>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</si>
  <si>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</si>
  <si>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</si>
  <si>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</si>
  <si>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</si>
  <si>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</si>
  <si>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</si>
  <si>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</si>
  <si>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</si>
  <si>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</si>
  <si>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</si>
  <si>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</si>
  <si>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</si>
  <si>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</si>
  <si>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</si>
  <si>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</si>
  <si>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</si>
  <si>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</si>
  <si>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</si>
  <si>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</si>
  <si>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</si>
  <si>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</si>
  <si>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</si>
  <si>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</si>
  <si>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</si>
  <si>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</si>
  <si>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</si>
  <si>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</si>
  <si>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</si>
  <si>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</si>
  <si>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</si>
  <si>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</si>
  <si>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</si>
  <si>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</si>
  <si>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</si>
  <si>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</si>
  <si>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</si>
  <si>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</si>
  <si>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</si>
  <si>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</si>
  <si>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</si>
  <si>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</si>
  <si>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</si>
  <si>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</si>
  <si>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</si>
  <si>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</si>
  <si>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</si>
  <si>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</si>
  <si>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</si>
  <si>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</si>
  <si>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</si>
  <si>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</si>
  <si>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</si>
  <si>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</si>
  <si>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</si>
  <si>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</si>
  <si>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</si>
  <si>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</si>
  <si>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</si>
  <si>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</si>
  <si>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</si>
  <si>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</si>
  <si>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</si>
  <si>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</si>
  <si>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</si>
  <si>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</si>
  <si>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</si>
  <si>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</si>
  <si>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</si>
  <si>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</si>
  <si>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</si>
  <si>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</si>
  <si>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</si>
  <si>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</si>
  <si>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</si>
  <si>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</si>
  <si>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</si>
  <si>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</si>
  <si>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</si>
  <si>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</si>
  <si>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</si>
  <si>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</si>
  <si>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</si>
  <si>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</si>
  <si>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</si>
  <si>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</si>
  <si>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</si>
  <si>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</si>
  <si>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</si>
  <si>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</si>
  <si>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</si>
  <si>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</si>
  <si>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</si>
  <si>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</si>
  <si>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</si>
  <si>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</si>
  <si>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</si>
  <si>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</si>
  <si>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</si>
  <si>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</si>
  <si>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</si>
  <si>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</si>
  <si>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</si>
  <si>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</si>
  <si>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</si>
  <si>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</si>
  <si>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</si>
  <si>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</si>
  <si>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</si>
  <si>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</si>
  <si>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</si>
  <si>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</si>
  <si>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</si>
  <si>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</si>
  <si>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</si>
  <si>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</si>
  <si>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</si>
  <si>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</si>
  <si>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</si>
  <si>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</si>
  <si>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</si>
  <si>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</si>
  <si>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</si>
  <si>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</si>
  <si>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</si>
  <si>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</si>
  <si>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</si>
  <si>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</si>
  <si>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</si>
  <si>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</si>
  <si>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</si>
  <si>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</si>
  <si>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</si>
  <si>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</si>
  <si>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</si>
  <si>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</si>
  <si>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</si>
  <si>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</si>
  <si>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</si>
  <si>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</si>
  <si>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</si>
  <si>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</si>
  <si>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</si>
  <si>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</si>
  <si>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</si>
  <si>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</si>
  <si>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</si>
  <si>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</si>
  <si>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</si>
  <si>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</si>
  <si>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</si>
  <si>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</si>
  <si>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</si>
  <si>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</si>
  <si>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</si>
  <si>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</si>
  <si>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</si>
  <si>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</si>
  <si>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</si>
  <si>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</si>
  <si>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</si>
  <si>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</si>
  <si>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</si>
  <si>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</si>
  <si>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</si>
  <si>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</si>
  <si>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</si>
  <si>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</si>
  <si>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</si>
  <si>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</si>
  <si>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</si>
  <si>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</si>
  <si>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</si>
  <si>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</si>
  <si>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</si>
  <si>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</si>
  <si>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</si>
  <si>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</si>
  <si>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</si>
  <si>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</si>
  <si>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</si>
  <si>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</si>
  <si>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</si>
  <si>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</si>
  <si>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</si>
  <si>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</si>
  <si>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</si>
  <si>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</si>
  <si>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</si>
  <si>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</si>
  <si>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</si>
  <si>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</si>
  <si>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</si>
  <si>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</si>
  <si>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</si>
  <si>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</si>
  <si>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</si>
  <si>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</si>
  <si>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</si>
  <si>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</si>
  <si>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</si>
  <si>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</si>
  <si>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</si>
  <si>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</si>
  <si>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</si>
  <si>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</si>
  <si>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</si>
  <si>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</si>
  <si>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</si>
  <si>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</si>
  <si>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</si>
  <si>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</si>
  <si>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</si>
  <si>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</si>
  <si>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</si>
  <si>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</si>
  <si>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</si>
  <si>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</si>
  <si>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</si>
  <si>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</si>
  <si>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</si>
  <si>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</si>
  <si>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</si>
  <si>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</si>
  <si>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</si>
  <si>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</si>
  <si>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</si>
  <si>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</si>
  <si>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</si>
  <si>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</si>
  <si>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</si>
  <si>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</si>
  <si>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</si>
  <si>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</si>
  <si>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</si>
  <si>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</si>
  <si>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</si>
  <si>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</si>
  <si>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</si>
  <si>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</si>
  <si>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</si>
  <si>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</si>
  <si>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</si>
  <si>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</si>
  <si>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</si>
  <si>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</si>
  <si>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</si>
  <si>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</si>
  <si>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</si>
  <si>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</si>
  <si>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</si>
  <si>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</si>
  <si>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</si>
  <si>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</si>
  <si>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</si>
  <si>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</si>
  <si>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</si>
  <si>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</si>
  <si>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</si>
  <si>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</si>
  <si>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</si>
  <si>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</si>
  <si>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</si>
  <si>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</si>
  <si>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</si>
  <si>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</si>
  <si>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</si>
  <si>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</si>
  <si>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</si>
  <si>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</si>
  <si>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</si>
  <si>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</si>
  <si>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</si>
  <si>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</si>
  <si>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</si>
  <si>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</si>
  <si>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</si>
  <si>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</si>
  <si>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</si>
  <si>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</si>
  <si>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</si>
  <si>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</si>
  <si>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</si>
  <si>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</si>
  <si>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</si>
  <si>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</si>
  <si>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</si>
  <si>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</si>
  <si>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</si>
  <si>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</si>
  <si>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</si>
  <si>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</si>
  <si>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</si>
  <si>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</si>
  <si>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</si>
  <si>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</si>
  <si>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</si>
  <si>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</si>
  <si>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</si>
  <si>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</si>
  <si>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</si>
  <si>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</si>
  <si>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</si>
  <si>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</si>
  <si>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</si>
  <si>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</si>
  <si>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</si>
  <si>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</si>
  <si>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</si>
  <si>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</si>
  <si>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</si>
  <si>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</si>
  <si>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</si>
  <si>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</si>
  <si>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</si>
  <si>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</si>
  <si>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</si>
  <si>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</si>
  <si>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</si>
  <si>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</si>
  <si>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</si>
  <si>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</si>
  <si>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</si>
  <si>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</si>
  <si>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</si>
  <si>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</si>
  <si>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</si>
  <si>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</si>
  <si>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</si>
  <si>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</si>
  <si>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</si>
  <si>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</si>
  <si>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</si>
  <si>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</si>
  <si>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</si>
  <si>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</si>
  <si>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</si>
  <si>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</si>
  <si>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</si>
  <si>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</si>
  <si>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</si>
  <si>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</si>
  <si>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</si>
  <si>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</si>
  <si>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</si>
  <si>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</si>
  <si>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</si>
  <si>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</si>
  <si>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</si>
  <si>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</si>
  <si>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</si>
  <si>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</si>
  <si>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</si>
  <si>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</si>
  <si>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</si>
  <si>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</si>
  <si>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</si>
  <si>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</si>
  <si>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</si>
  <si>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</si>
  <si>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</si>
  <si>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</si>
  <si>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</si>
  <si>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</si>
  <si>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</si>
  <si>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</si>
  <si>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</si>
  <si>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</si>
  <si>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</si>
  <si>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</si>
  <si>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</si>
  <si>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</si>
  <si>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</si>
  <si>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</si>
  <si>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</si>
  <si>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</si>
  <si>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</si>
  <si>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</si>
  <si>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</si>
  <si>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</si>
  <si>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</si>
  <si>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</si>
  <si>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</si>
  <si>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</si>
  <si>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</si>
  <si>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</si>
  <si>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</si>
  <si>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</si>
  <si>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</si>
  <si>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</si>
  <si>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</si>
  <si>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</si>
  <si>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</si>
  <si>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</si>
  <si>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</si>
  <si>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</si>
  <si>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</si>
  <si>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</si>
  <si>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</si>
  <si>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</si>
  <si>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</si>
  <si>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</si>
  <si>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</si>
  <si>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</si>
  <si>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</si>
  <si>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</si>
  <si>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</si>
  <si>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</si>
  <si>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</si>
  <si>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</si>
  <si>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</si>
  <si>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</si>
  <si>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</si>
  <si>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</si>
  <si>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</si>
  <si>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</si>
  <si>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</si>
  <si>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</si>
  <si>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</si>
  <si>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</si>
  <si>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</si>
  <si>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</si>
  <si>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</si>
  <si>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</si>
  <si>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</si>
  <si>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</si>
  <si>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</si>
  <si>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</si>
  <si>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</si>
  <si>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</si>
  <si>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</si>
  <si>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</si>
  <si>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</si>
  <si>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</si>
  <si>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</si>
  <si>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</si>
  <si>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</si>
  <si>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</si>
  <si>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</si>
  <si>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</si>
  <si>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</si>
  <si>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</si>
  <si>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</si>
  <si>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</si>
  <si>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</si>
  <si>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</si>
  <si>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</si>
  <si>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</si>
  <si>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</si>
  <si>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</si>
  <si>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</si>
  <si>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</si>
  <si>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</si>
  <si>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</si>
  <si>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</si>
  <si>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</si>
  <si>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</si>
  <si>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</si>
  <si>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</si>
  <si>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</si>
  <si>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</si>
  <si>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</si>
  <si>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</si>
  <si>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</si>
  <si>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</si>
  <si>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</si>
  <si>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</si>
  <si>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</si>
  <si>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</si>
  <si>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</si>
  <si>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</si>
  <si>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</si>
  <si>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</si>
  <si>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</si>
  <si>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</si>
  <si>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</si>
  <si>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</si>
  <si>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</si>
  <si>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</si>
  <si>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</si>
  <si>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</si>
  <si>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</si>
  <si>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</si>
  <si>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</si>
  <si>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</si>
  <si>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</si>
  <si>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</si>
  <si>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</si>
  <si>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</si>
  <si>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</si>
  <si>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</si>
  <si>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</si>
  <si>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</si>
  <si>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</si>
  <si>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</si>
  <si>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</si>
  <si>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</si>
  <si>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</si>
  <si>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</si>
  <si>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</si>
  <si>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</si>
  <si>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</si>
  <si>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</si>
  <si>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</si>
  <si>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</si>
  <si>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</si>
  <si>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</si>
  <si>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</si>
  <si>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</si>
  <si>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</si>
  <si>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</si>
  <si>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</si>
  <si>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</si>
  <si>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</si>
  <si>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</si>
  <si>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</si>
  <si>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</si>
  <si>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</si>
  <si>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</si>
  <si>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</si>
  <si>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</si>
  <si>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</si>
  <si>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</si>
  <si>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</si>
  <si>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</si>
  <si>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</si>
  <si>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</si>
  <si>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</si>
  <si>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</si>
  <si>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</si>
  <si>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</si>
  <si>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</si>
  <si>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</si>
  <si>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</si>
  <si>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</si>
  <si>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</si>
  <si>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</si>
  <si>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</si>
  <si>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</si>
  <si>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</si>
  <si>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</si>
  <si>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</si>
  <si>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</si>
  <si>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</si>
  <si>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</si>
  <si>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</si>
  <si>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</si>
  <si>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</si>
  <si>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</si>
  <si>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</si>
  <si>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</si>
  <si>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</si>
  <si>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</si>
  <si>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</si>
  <si>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</si>
  <si>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</si>
  <si>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</si>
  <si>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</si>
  <si>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</si>
  <si>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</si>
  <si>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</si>
  <si>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</si>
  <si>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</si>
  <si>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</si>
  <si>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</si>
  <si>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</si>
  <si>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</si>
  <si>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</si>
  <si>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</si>
  <si>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</si>
  <si>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</si>
  <si>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</si>
  <si>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</si>
  <si>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</si>
  <si>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</si>
  <si>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</si>
  <si>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</si>
  <si>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</si>
  <si>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</si>
  <si>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</si>
  <si>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</si>
  <si>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</si>
  <si>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</si>
  <si>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</si>
  <si>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</si>
  <si>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</si>
  <si>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</si>
  <si>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</si>
  <si>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</si>
  <si>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</si>
  <si>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</si>
  <si>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</si>
  <si>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</si>
  <si>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</si>
  <si>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</si>
  <si>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</si>
  <si>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</si>
  <si>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</si>
  <si>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</si>
  <si>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</si>
  <si>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</si>
  <si>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</si>
  <si>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</si>
  <si>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</si>
  <si>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</si>
  <si>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</si>
  <si>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</si>
  <si>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</si>
  <si>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</si>
  <si>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</si>
  <si>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</si>
  <si>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</si>
  <si>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</si>
  <si>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</si>
  <si>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</si>
  <si>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</si>
  <si>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</si>
  <si>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</si>
  <si>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</si>
  <si>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</si>
  <si>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</si>
  <si>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</si>
  <si>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</si>
  <si>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</si>
  <si>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</si>
  <si>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</si>
  <si>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</si>
  <si>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</si>
  <si>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</si>
  <si>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</si>
  <si>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</si>
  <si>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</si>
  <si>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</si>
  <si>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</si>
  <si>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</si>
  <si>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</si>
  <si>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</si>
  <si>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</si>
  <si>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</si>
  <si>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</si>
  <si>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</si>
  <si>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</si>
  <si>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</si>
  <si>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</si>
  <si>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</si>
  <si>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</si>
  <si>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</si>
  <si>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</si>
  <si>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</si>
  <si>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</si>
  <si>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</si>
  <si>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</si>
  <si>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</si>
  <si>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</si>
  <si>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</si>
  <si>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</si>
  <si>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</si>
  <si>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</si>
  <si>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</si>
  <si>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</si>
  <si>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</si>
  <si>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</si>
  <si>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</si>
  <si>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</si>
  <si>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</si>
  <si>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</si>
  <si>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</si>
  <si>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</si>
  <si>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</si>
  <si>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</si>
  <si>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</si>
  <si>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</si>
  <si>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</si>
  <si>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</si>
  <si>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</si>
  <si>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</si>
  <si>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</si>
  <si>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</si>
  <si>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</si>
  <si>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</si>
  <si>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</si>
  <si>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</si>
  <si>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</si>
  <si>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</si>
  <si>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</si>
  <si>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</si>
  <si>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</si>
  <si>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</si>
  <si>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</si>
  <si>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</si>
  <si>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</si>
  <si>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</si>
  <si>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</si>
  <si>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</si>
  <si>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</si>
  <si>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</si>
  <si>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</si>
  <si>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</si>
  <si>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</si>
  <si>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</si>
  <si>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</si>
  <si>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</si>
  <si>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</si>
  <si>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</si>
  <si>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</si>
  <si>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</si>
  <si>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</si>
  <si>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</si>
  <si>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</si>
  <si>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</si>
  <si>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</si>
  <si>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</si>
  <si>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</si>
  <si>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</si>
  <si>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</si>
  <si>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</si>
  <si>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</si>
  <si>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</si>
  <si>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</si>
  <si>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</si>
  <si>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</si>
  <si>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</si>
  <si>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</si>
  <si>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</si>
  <si>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</si>
  <si>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</si>
  <si>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</si>
  <si>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</si>
  <si>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</si>
  <si>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</si>
  <si>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</si>
  <si>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</si>
  <si>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</si>
  <si>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</si>
  <si>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</si>
  <si>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</si>
  <si>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</si>
  <si>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</si>
  <si>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</si>
  <si>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</si>
  <si>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</si>
  <si>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</si>
  <si>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</si>
  <si>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</si>
  <si>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</si>
  <si>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</si>
  <si>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</si>
  <si>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</si>
  <si>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</si>
  <si>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</si>
  <si>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</si>
  <si>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</si>
  <si>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</si>
  <si>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</si>
  <si>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</si>
  <si>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</si>
  <si>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</si>
  <si>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</si>
  <si>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</si>
  <si>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</si>
  <si>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</si>
  <si>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</si>
  <si>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</si>
  <si>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</si>
  <si>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</si>
  <si>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</si>
  <si>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</si>
  <si>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</si>
  <si>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</si>
  <si>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</si>
  <si>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</si>
  <si>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</si>
  <si>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</si>
  <si>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</si>
  <si>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</si>
  <si>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</si>
  <si>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</si>
  <si>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</si>
  <si>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</si>
  <si>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</si>
  <si>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</si>
  <si>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</si>
  <si>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</si>
  <si>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</si>
  <si>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</si>
  <si>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</si>
  <si>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</si>
  <si>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</si>
  <si>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</si>
  <si>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</si>
  <si>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</si>
  <si>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</si>
  <si>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</si>
  <si>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</si>
  <si>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</si>
  <si>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</si>
  <si>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</si>
  <si>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</si>
  <si>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</si>
  <si>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</si>
  <si>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</si>
  <si>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</si>
  <si>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</si>
  <si>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</si>
  <si>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</si>
  <si>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</si>
  <si>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</si>
  <si>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</si>
  <si>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</si>
  <si>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</si>
  <si>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</si>
  <si>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</si>
  <si>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</si>
  <si>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</si>
  <si>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</si>
  <si>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</si>
  <si>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</si>
  <si>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</si>
  <si>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</si>
  <si>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</si>
  <si>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</si>
  <si>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</si>
  <si>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</si>
  <si>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</si>
  <si>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</si>
  <si>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</si>
  <si>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</si>
  <si>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</si>
  <si>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</si>
  <si>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</si>
  <si>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</si>
  <si>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</si>
  <si>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</si>
  <si>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</si>
  <si>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</si>
  <si>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</si>
  <si>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</si>
  <si>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</si>
  <si>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</si>
  <si>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</si>
  <si>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</si>
  <si>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</si>
  <si>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</si>
  <si>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</si>
  <si>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</si>
  <si>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</si>
  <si>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</si>
  <si>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</si>
  <si>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</si>
  <si>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</si>
  <si>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</si>
  <si>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</si>
  <si>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</si>
  <si>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</si>
  <si>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</si>
  <si>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</si>
  <si>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</si>
  <si>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</si>
  <si>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</si>
  <si>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</si>
  <si>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</si>
  <si>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</si>
  <si>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</si>
  <si>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</si>
  <si>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</si>
  <si>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</si>
  <si>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</si>
  <si>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</si>
  <si>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</si>
  <si>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</si>
  <si>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</si>
  <si>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</si>
  <si>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</si>
  <si>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</si>
  <si>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</si>
  <si>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</si>
  <si>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</si>
  <si>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</si>
  <si>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</si>
  <si>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</si>
  <si>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</si>
  <si>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</si>
  <si>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</si>
  <si>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</si>
  <si>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</si>
  <si>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</si>
  <si>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</si>
  <si>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</si>
  <si>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</si>
  <si>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</si>
  <si>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</si>
  <si>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</si>
  <si>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</si>
  <si>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</si>
  <si>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</si>
  <si>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</si>
  <si>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</si>
  <si>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</si>
  <si>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</si>
  <si>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</si>
  <si>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</si>
  <si>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</si>
  <si>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</si>
  <si>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</si>
  <si>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</si>
  <si>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</si>
  <si>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</si>
  <si>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</si>
  <si>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</si>
  <si>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</si>
  <si>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</si>
  <si>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</si>
  <si>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</si>
  <si>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</si>
  <si>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</si>
  <si>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</si>
  <si>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</si>
  <si>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</si>
  <si>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</si>
  <si>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</si>
  <si>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</si>
  <si>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</si>
  <si>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</si>
  <si>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</si>
  <si>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</si>
  <si>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</si>
  <si>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</si>
  <si>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</si>
  <si>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</si>
  <si>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</si>
  <si>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</si>
  <si>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</si>
  <si>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</si>
  <si>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</si>
  <si>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</si>
  <si>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</si>
  <si>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</si>
  <si>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</si>
  <si>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</si>
  <si>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</si>
  <si>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</si>
  <si>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</si>
  <si>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</si>
  <si>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</si>
  <si>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</si>
  <si>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</si>
  <si>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</si>
  <si>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</si>
  <si>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</si>
  <si>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</si>
  <si>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</si>
  <si>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</si>
  <si>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</si>
  <si>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</si>
  <si>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</si>
  <si>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</si>
  <si>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</si>
  <si>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</si>
  <si>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</si>
  <si>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</si>
  <si>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</si>
  <si>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</si>
  <si>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</si>
  <si>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</si>
  <si>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</si>
  <si>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</si>
  <si>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</si>
  <si>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</si>
  <si>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</si>
  <si>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</si>
  <si>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</si>
  <si>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</si>
  <si>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</si>
  <si>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</si>
  <si>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</si>
  <si>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</si>
  <si>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</si>
  <si>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</si>
  <si>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</si>
  <si>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</si>
  <si>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</si>
  <si>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</si>
  <si>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</si>
  <si>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</si>
  <si>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</si>
  <si>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</si>
  <si>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</si>
  <si>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</si>
  <si>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</si>
  <si>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</si>
  <si>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</si>
  <si>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</si>
  <si>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</si>
  <si>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</si>
  <si>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</si>
  <si>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</si>
  <si>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</si>
  <si>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</si>
  <si>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</si>
  <si>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</si>
  <si>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</si>
  <si>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</si>
  <si>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</si>
  <si>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</si>
  <si>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</si>
  <si>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</si>
  <si>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</si>
  <si>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</si>
  <si>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</si>
  <si>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</si>
  <si>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</si>
  <si>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</si>
  <si>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</si>
  <si>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</si>
  <si>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</si>
  <si>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</si>
  <si>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</si>
  <si>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</si>
  <si>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</si>
  <si>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</si>
  <si>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</si>
  <si>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</si>
  <si>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</si>
  <si>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</si>
  <si>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</si>
  <si>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</si>
  <si>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</si>
  <si>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</si>
  <si>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</si>
  <si>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</si>
  <si>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</si>
  <si>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</si>
  <si>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</si>
  <si>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</si>
  <si>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</si>
  <si>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</si>
  <si>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</si>
  <si>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</si>
  <si>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</si>
  <si>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</si>
  <si>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</si>
  <si>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</si>
  <si>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</si>
  <si>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</si>
  <si>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</si>
  <si>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</si>
  <si>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</si>
  <si>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</si>
  <si>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</si>
  <si>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</si>
  <si>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</si>
  <si>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</si>
  <si>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</si>
  <si>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</si>
  <si>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</si>
  <si>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</si>
  <si>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</si>
  <si>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</si>
  <si>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</si>
  <si>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</si>
  <si>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</si>
  <si>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</si>
  <si>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</si>
  <si>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</si>
  <si>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</si>
  <si>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</si>
  <si>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</si>
  <si>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</si>
  <si>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</si>
  <si>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</si>
  <si>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</si>
  <si>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</si>
  <si>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</si>
  <si>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</si>
  <si>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</si>
  <si>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</si>
  <si>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</si>
  <si>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</si>
  <si>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</si>
  <si>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</si>
  <si>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</si>
  <si>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</si>
  <si>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</si>
  <si>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</si>
  <si>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</si>
  <si>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</si>
  <si>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</si>
  <si>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</si>
  <si>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</si>
  <si>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</si>
  <si>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</si>
  <si>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</si>
  <si>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</si>
  <si>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</si>
  <si>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</si>
  <si>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</si>
  <si>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</si>
  <si>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</si>
  <si>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</si>
  <si>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</si>
  <si>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</si>
  <si>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</si>
  <si>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</si>
  <si>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</si>
  <si>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</si>
  <si>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</si>
  <si>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</si>
  <si>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</si>
  <si>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</si>
  <si>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</si>
  <si>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</si>
  <si>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</si>
  <si>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</si>
  <si>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</si>
  <si>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</si>
  <si>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</si>
  <si>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</si>
  <si>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</si>
  <si>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</si>
  <si>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</si>
  <si>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</si>
  <si>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</si>
  <si>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</si>
  <si>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</si>
  <si>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</si>
  <si>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</si>
  <si>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</si>
  <si>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</si>
  <si>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</si>
  <si>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</si>
  <si>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</si>
  <si>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</si>
  <si>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</si>
  <si>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</si>
  <si>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</si>
  <si>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</si>
  <si>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</si>
  <si>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</si>
  <si>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</si>
  <si>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</si>
  <si>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</si>
  <si>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</si>
  <si>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</si>
  <si>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</si>
  <si>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</si>
  <si>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</si>
  <si>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</si>
  <si>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</si>
  <si>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</si>
  <si>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</si>
  <si>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</si>
  <si>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</si>
  <si>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</si>
  <si>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</si>
  <si>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</si>
  <si>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</si>
  <si>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</si>
  <si>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</si>
  <si>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</si>
  <si>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</si>
  <si>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</si>
  <si>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</si>
  <si>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</si>
  <si>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</si>
  <si>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</si>
  <si>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</si>
  <si>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</si>
  <si>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</si>
  <si>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</si>
  <si>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</si>
  <si>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</si>
  <si>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</si>
  <si>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</si>
  <si>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</si>
  <si>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</si>
  <si>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</si>
  <si>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</si>
  <si>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</si>
  <si>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</si>
  <si>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</si>
  <si>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</si>
  <si>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</si>
  <si>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</si>
  <si>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</si>
  <si>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</si>
  <si>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</si>
  <si>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</si>
  <si>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</si>
  <si>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</si>
  <si>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</si>
  <si>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</si>
  <si>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</si>
  <si>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</si>
  <si>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</si>
  <si>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</si>
  <si>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</si>
  <si>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</si>
  <si>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</si>
  <si>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</si>
  <si>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</si>
  <si>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</si>
  <si>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</si>
  <si>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</si>
  <si>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</si>
  <si>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</si>
  <si>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</si>
  <si>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</si>
  <si>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</si>
  <si>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</si>
  <si>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</si>
  <si>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</si>
  <si>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</si>
  <si>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</si>
  <si>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</si>
  <si>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</si>
  <si>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</si>
  <si>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</si>
  <si>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</si>
  <si>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</si>
  <si>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</si>
  <si>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</si>
  <si>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</si>
  <si>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</si>
  <si>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</si>
  <si>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</si>
  <si>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</si>
  <si>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</si>
  <si>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</si>
  <si>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</si>
  <si>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</si>
  <si>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</si>
  <si>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</si>
  <si>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</si>
  <si>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</si>
  <si>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</si>
  <si>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</si>
  <si>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</si>
  <si>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</si>
  <si>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</si>
  <si>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</si>
  <si>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</si>
  <si>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</si>
  <si>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</si>
  <si>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</si>
  <si>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</si>
  <si>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</si>
  <si>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</si>
  <si>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</si>
  <si>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</si>
  <si>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</si>
  <si>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</si>
  <si>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</si>
  <si>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</si>
  <si>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</si>
  <si>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</si>
  <si>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</si>
  <si>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</si>
  <si>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</si>
  <si>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</si>
  <si>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</si>
  <si>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</si>
  <si>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</si>
  <si>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</si>
  <si>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</si>
  <si>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</si>
  <si>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</si>
  <si>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</si>
  <si>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</si>
  <si>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</si>
  <si>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</si>
  <si>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</si>
  <si>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</si>
  <si>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</si>
  <si>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</si>
  <si>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</si>
  <si>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</si>
  <si>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</si>
  <si>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</si>
  <si>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</si>
  <si>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</si>
  <si>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</si>
  <si>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</si>
  <si>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</si>
  <si>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</si>
  <si>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</si>
  <si>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</si>
  <si>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</si>
  <si>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</si>
  <si>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</si>
  <si>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</si>
  <si>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</si>
  <si>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</si>
  <si>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</si>
  <si>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</si>
  <si>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</si>
  <si>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</si>
  <si>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</si>
  <si>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</si>
  <si>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</si>
  <si>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</si>
  <si>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</si>
  <si>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</si>
  <si>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</si>
  <si>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</si>
  <si>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</si>
  <si>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</si>
  <si>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</si>
  <si>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</si>
  <si>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</si>
  <si>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</si>
  <si>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</si>
  <si>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</si>
  <si>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</si>
  <si>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</si>
  <si>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</si>
  <si>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</si>
  <si>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</si>
  <si>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</si>
  <si>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</si>
  <si>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</si>
  <si>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</si>
  <si>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</si>
  <si>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</si>
  <si>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</si>
  <si>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</si>
  <si>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</si>
  <si>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</si>
  <si>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</si>
  <si>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</si>
  <si>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</si>
  <si>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</si>
  <si>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</si>
  <si>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</si>
  <si>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</si>
  <si>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</si>
  <si>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</si>
  <si>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</si>
  <si>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</si>
  <si>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</si>
  <si>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</si>
  <si>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</si>
  <si>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</si>
  <si>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</si>
  <si>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</si>
  <si>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</si>
  <si>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</si>
  <si>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</si>
  <si>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</si>
  <si>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</si>
  <si>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</si>
  <si>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</si>
  <si>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</si>
  <si>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</si>
  <si>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</si>
  <si>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</si>
  <si>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</si>
  <si>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</si>
  <si>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</si>
  <si>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</si>
  <si>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</si>
  <si>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</si>
  <si>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</si>
  <si>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</si>
  <si>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</si>
  <si>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</si>
  <si>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</si>
  <si>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</si>
  <si>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</si>
  <si>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</si>
  <si>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</si>
  <si>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</si>
  <si>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</si>
  <si>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</si>
  <si>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</si>
  <si>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</si>
  <si>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</si>
  <si>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</si>
  <si>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</si>
  <si>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</si>
  <si>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</si>
  <si>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</si>
  <si>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</si>
  <si>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</si>
  <si>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</si>
  <si>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</si>
  <si>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</si>
  <si>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</si>
  <si>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</si>
  <si>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</si>
  <si>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</si>
  <si>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</si>
  <si>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</si>
  <si>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</si>
  <si>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</si>
  <si>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</si>
  <si>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</si>
  <si>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</si>
  <si>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</si>
  <si>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</si>
  <si>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</si>
  <si>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</si>
  <si>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</si>
  <si>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</si>
  <si>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</si>
  <si>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</si>
  <si>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</si>
  <si>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</si>
  <si>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</si>
  <si>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</si>
  <si>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</si>
  <si>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</si>
  <si>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</si>
  <si>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</si>
  <si>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</si>
  <si>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</si>
  <si>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</si>
  <si>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</si>
  <si>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</si>
  <si>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</si>
  <si>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</si>
  <si>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</si>
  <si>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</si>
  <si>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</si>
  <si>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</si>
  <si>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</si>
  <si>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</si>
  <si>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</si>
  <si>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</si>
  <si>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</si>
  <si>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</si>
  <si>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</si>
  <si>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</si>
  <si>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</si>
  <si>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</si>
  <si>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</si>
  <si>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</si>
  <si>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</si>
  <si>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</si>
  <si>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</si>
  <si>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</si>
  <si>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</si>
  <si>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</si>
  <si>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</si>
  <si>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</si>
  <si>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</si>
  <si>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</si>
  <si>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</si>
  <si>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</si>
  <si>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</si>
  <si>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</si>
  <si>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</si>
  <si>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</si>
  <si>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</si>
  <si>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</si>
  <si>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</si>
  <si>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</si>
  <si>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</si>
  <si>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</si>
  <si>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</si>
  <si>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</si>
  <si>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</si>
  <si>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</si>
  <si>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</si>
  <si>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</si>
  <si>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</si>
  <si>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</si>
  <si>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</si>
  <si>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</si>
  <si>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</si>
  <si>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</si>
  <si>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</si>
  <si>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</si>
  <si>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</si>
  <si>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</si>
  <si>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</si>
  <si>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</si>
  <si>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</si>
  <si>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</si>
  <si>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</si>
  <si>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</si>
  <si>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</si>
  <si>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</si>
  <si>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</si>
  <si>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</si>
  <si>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</si>
  <si>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</si>
  <si>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</si>
  <si>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</si>
  <si>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</si>
  <si>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</si>
  <si>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</si>
  <si>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</si>
  <si>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</si>
  <si>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</si>
  <si>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</si>
  <si>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</si>
  <si>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</si>
  <si>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</si>
  <si>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</si>
  <si>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</si>
  <si>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</si>
  <si>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</si>
  <si>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</si>
  <si>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</si>
  <si>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</si>
  <si>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</si>
  <si>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</si>
  <si>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</si>
  <si>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</si>
  <si>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</si>
  <si>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</si>
  <si>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</si>
  <si>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</si>
  <si>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</si>
  <si>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</si>
  <si>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</si>
  <si>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</si>
  <si>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</si>
  <si>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</si>
  <si>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</si>
  <si>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</si>
  <si>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</si>
  <si>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</si>
  <si>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</si>
  <si>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</si>
  <si>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</si>
  <si>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</si>
  <si>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</si>
  <si>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</si>
  <si>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</si>
  <si>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</si>
  <si>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</si>
  <si>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</si>
  <si>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</si>
  <si>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</si>
  <si>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</si>
  <si>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</si>
  <si>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</si>
  <si>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</si>
  <si>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</si>
  <si>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</si>
  <si>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</si>
  <si>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</si>
  <si>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</si>
  <si>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</si>
  <si>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</si>
  <si>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</si>
  <si>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</si>
  <si>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</si>
  <si>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</si>
  <si>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</si>
  <si>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</si>
  <si>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</si>
  <si>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</si>
  <si>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</si>
  <si>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</si>
  <si>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</si>
  <si>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</si>
  <si>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</si>
  <si>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</si>
  <si>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</si>
  <si>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</si>
  <si>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</si>
  <si>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</si>
  <si>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</si>
  <si>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</si>
  <si>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</si>
  <si>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</si>
  <si>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</si>
  <si>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</si>
  <si>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</si>
  <si>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</si>
  <si>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</si>
  <si>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</si>
  <si>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</si>
  <si>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</si>
  <si>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</si>
  <si>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</si>
  <si>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</si>
  <si>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</si>
  <si>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</si>
  <si>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</si>
  <si>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</si>
  <si>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</si>
  <si>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</si>
  <si>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</si>
  <si>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</si>
  <si>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</si>
  <si>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</si>
  <si>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</si>
  <si>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</si>
  <si>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</si>
  <si>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</si>
  <si>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</si>
  <si>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</si>
  <si>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</si>
  <si>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</si>
  <si>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</si>
  <si>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</si>
  <si>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</si>
  <si>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</si>
  <si>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</si>
  <si>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</si>
  <si>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</si>
  <si>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</si>
  <si>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</si>
  <si>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</si>
  <si>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</si>
  <si>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</si>
  <si>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</si>
  <si>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</si>
  <si>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</si>
  <si>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</si>
  <si>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</si>
  <si>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</si>
  <si>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</si>
  <si>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</si>
  <si>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</si>
  <si>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</si>
  <si>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</si>
  <si>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</si>
  <si>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</si>
  <si>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</si>
  <si>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</si>
  <si>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</si>
  <si>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</si>
  <si>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</si>
  <si>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</si>
  <si>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</si>
  <si>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</si>
  <si>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</si>
  <si>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</si>
  <si>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</si>
  <si>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</si>
  <si>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</si>
  <si>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</si>
  <si>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</si>
  <si>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</si>
  <si>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</si>
  <si>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</si>
  <si>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</si>
  <si>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</si>
  <si>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</si>
  <si>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</si>
  <si>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</si>
  <si>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</si>
  <si>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</si>
  <si>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</si>
  <si>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</si>
  <si>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</si>
  <si>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</si>
  <si>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</si>
  <si>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</si>
  <si>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</si>
  <si>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</si>
  <si>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</si>
  <si>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</si>
  <si>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</si>
  <si>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</si>
  <si>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</si>
  <si>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</si>
  <si>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</si>
  <si>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</si>
  <si>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</si>
  <si>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</si>
  <si>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</si>
  <si>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</si>
  <si>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</si>
  <si>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</si>
  <si>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</si>
  <si>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</si>
  <si>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</si>
  <si>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</si>
  <si>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</si>
  <si>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</si>
  <si>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</si>
  <si>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</si>
  <si>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</si>
  <si>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</si>
  <si>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</si>
  <si>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</si>
  <si>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</si>
  <si>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</si>
  <si>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</si>
  <si>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</si>
  <si>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</si>
  <si>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</si>
  <si>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</si>
  <si>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</si>
  <si>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</si>
  <si>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</si>
  <si>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</si>
  <si>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</si>
  <si>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</si>
  <si>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</si>
  <si>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</si>
  <si>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</si>
  <si>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</si>
  <si>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</si>
  <si>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</si>
  <si>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</si>
  <si>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</si>
  <si>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</si>
  <si>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</si>
  <si>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</si>
  <si>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</si>
  <si>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</si>
  <si>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</si>
  <si>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</si>
  <si>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</si>
  <si>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</si>
  <si>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</si>
  <si>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</si>
  <si>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</si>
  <si>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</si>
  <si>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</si>
  <si>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</si>
  <si>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</si>
  <si>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</si>
  <si>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</si>
  <si>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</si>
  <si>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</si>
  <si>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</si>
  <si>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</si>
  <si>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</si>
  <si>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</si>
  <si>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</si>
  <si>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</si>
  <si>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</si>
  <si>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</si>
  <si>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</si>
  <si>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</si>
  <si>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</si>
  <si>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</si>
  <si>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</si>
  <si>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</si>
  <si>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</si>
  <si>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</si>
  <si>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</si>
  <si>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</si>
  <si>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</si>
  <si>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</si>
  <si>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</si>
  <si>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</si>
  <si>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</si>
  <si>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</si>
  <si>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</si>
  <si>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</si>
  <si>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</si>
  <si>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</si>
  <si>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</si>
  <si>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</si>
  <si>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</si>
  <si>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</si>
  <si>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</si>
  <si>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</si>
  <si>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</si>
  <si>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</si>
  <si>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</si>
  <si>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</si>
  <si>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</si>
  <si>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</si>
  <si>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</si>
  <si>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</si>
  <si>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</si>
  <si>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</si>
  <si>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</si>
  <si>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</si>
  <si>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</si>
  <si>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</si>
  <si>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</si>
  <si>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</si>
  <si>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</si>
  <si>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</si>
  <si>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</si>
  <si>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</si>
  <si>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</si>
  <si>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</si>
  <si>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</si>
  <si>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</si>
  <si>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</si>
  <si>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</si>
  <si>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</si>
  <si>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</si>
  <si>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</si>
  <si>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</si>
  <si>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</si>
  <si>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</si>
  <si>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</si>
  <si>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</si>
  <si>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</si>
  <si>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</si>
  <si>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</si>
  <si>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</si>
  <si>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</si>
  <si>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</si>
  <si>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</si>
  <si>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</si>
  <si>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</si>
  <si>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</si>
  <si>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</si>
  <si>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</si>
  <si>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</si>
  <si>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</si>
  <si>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</si>
  <si>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</si>
  <si>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</si>
  <si>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</si>
  <si>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</si>
  <si>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</si>
  <si>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</si>
  <si>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</si>
  <si>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</si>
  <si>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</si>
  <si>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</si>
  <si>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</si>
  <si>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</si>
  <si>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</si>
  <si>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</si>
  <si>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</si>
  <si>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</si>
  <si>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</si>
  <si>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</si>
  <si>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</si>
  <si>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</si>
  <si>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</si>
  <si>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</si>
  <si>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</si>
  <si>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</si>
  <si>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</si>
  <si>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</si>
  <si>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</si>
  <si>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</si>
  <si>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</si>
  <si>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</si>
  <si>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</si>
  <si>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</si>
  <si>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</si>
  <si>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</si>
  <si>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</si>
  <si>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</si>
  <si>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</si>
  <si>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</si>
  <si>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</si>
  <si>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</si>
  <si>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</si>
  <si>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</si>
  <si>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</si>
  <si>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</si>
  <si>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</si>
  <si>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</si>
  <si>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</si>
  <si>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</si>
  <si>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</si>
  <si>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</si>
  <si>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</si>
  <si>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</si>
  <si>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</si>
  <si>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</si>
  <si>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</si>
  <si>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</si>
  <si>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</si>
  <si>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</si>
  <si>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</si>
  <si>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</si>
  <si>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</si>
  <si>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</si>
  <si>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</si>
  <si>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</si>
  <si>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</si>
  <si>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</si>
  <si>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</si>
  <si>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</si>
  <si>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</si>
  <si>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</si>
  <si>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</si>
  <si>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</si>
  <si>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</si>
  <si>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</si>
  <si>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</si>
  <si>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</si>
  <si>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</si>
  <si>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</si>
  <si>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</si>
  <si>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</si>
  <si>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</si>
  <si>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</si>
  <si>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</si>
  <si>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</si>
  <si>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</si>
  <si>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</si>
  <si>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</si>
  <si>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</si>
  <si>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</si>
  <si>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</si>
  <si>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</si>
  <si>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</si>
  <si>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</si>
  <si>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</si>
  <si>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</si>
  <si>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</si>
  <si>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</si>
  <si>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</si>
  <si>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</si>
  <si>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</si>
  <si>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</si>
  <si>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</si>
  <si>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</si>
  <si>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</si>
  <si>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</si>
  <si>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</si>
  <si>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</si>
  <si>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</si>
  <si>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</si>
  <si>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</si>
  <si>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</si>
  <si>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</si>
  <si>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</si>
  <si>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</si>
  <si>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</si>
  <si>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</si>
  <si>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</si>
  <si>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</si>
  <si>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</si>
  <si>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</si>
  <si>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</si>
  <si>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</si>
  <si>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</si>
  <si>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</si>
  <si>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</si>
  <si>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</si>
  <si>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</si>
  <si>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</si>
  <si>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</si>
  <si>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</si>
  <si>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</si>
  <si>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</si>
  <si>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</si>
  <si>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</si>
  <si>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</si>
  <si>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</si>
  <si>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</si>
  <si>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</si>
  <si>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</si>
  <si>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</si>
  <si>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</si>
  <si>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</si>
  <si>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</si>
  <si>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</si>
  <si>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</si>
  <si>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</si>
  <si>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</si>
  <si>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</si>
  <si>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</si>
  <si>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</si>
  <si>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</si>
  <si>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</si>
  <si>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</si>
  <si>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</si>
  <si>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</si>
  <si>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</si>
  <si>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</si>
  <si>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</si>
  <si>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</si>
  <si>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</si>
  <si>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</si>
  <si>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</si>
  <si>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</si>
  <si>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</si>
  <si>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</si>
  <si>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</si>
  <si>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</si>
  <si>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</si>
  <si>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</si>
  <si>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</si>
  <si>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</si>
  <si>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</si>
  <si>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</si>
  <si>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</si>
  <si>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</si>
  <si>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</si>
  <si>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</si>
  <si>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</si>
  <si>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</si>
  <si>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</si>
  <si>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</si>
  <si>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</si>
  <si>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</si>
  <si>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</si>
  <si>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</si>
  <si>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</si>
  <si>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</si>
  <si>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</si>
  <si>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</si>
  <si>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</si>
  <si>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</si>
  <si>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</si>
  <si>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</si>
  <si>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</si>
  <si>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</si>
  <si>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</si>
  <si>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</si>
  <si>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</si>
  <si>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</si>
  <si>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</si>
  <si>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</si>
  <si>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</si>
  <si>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</si>
  <si>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</si>
  <si>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</si>
  <si>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</si>
  <si>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</si>
  <si>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</si>
  <si>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</si>
  <si>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</si>
  <si>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</si>
  <si>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</si>
  <si>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</si>
  <si>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</si>
  <si>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</si>
  <si>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</si>
  <si>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</si>
  <si>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</si>
  <si>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</si>
  <si>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</si>
  <si>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</si>
  <si>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</si>
  <si>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</si>
  <si>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</si>
  <si>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</si>
  <si>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</si>
  <si>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</si>
  <si>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</si>
  <si>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</si>
  <si>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</si>
  <si>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</si>
  <si>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</si>
  <si>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</si>
  <si>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</si>
  <si>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</si>
  <si>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</si>
  <si>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</si>
  <si>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</si>
  <si>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</si>
  <si>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</si>
  <si>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</si>
  <si>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</si>
  <si>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</si>
  <si>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</si>
  <si>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</si>
  <si>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</si>
  <si>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</si>
  <si>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</si>
  <si>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</si>
  <si>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</si>
  <si>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</si>
  <si>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</si>
  <si>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</si>
  <si>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</si>
  <si>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</si>
  <si>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</si>
  <si>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</si>
  <si>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</si>
  <si>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</si>
  <si>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</si>
  <si>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</si>
  <si>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</si>
  <si>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</si>
  <si>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</si>
  <si>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</si>
  <si>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</si>
  <si>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</si>
  <si>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</si>
  <si>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</si>
  <si>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</si>
  <si>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</si>
  <si>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</si>
  <si>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</si>
  <si>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</si>
  <si>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</si>
  <si>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</si>
  <si>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</si>
  <si>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</si>
  <si>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</si>
  <si>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</si>
  <si>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</si>
  <si>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</si>
  <si>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</si>
  <si>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</si>
  <si>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</si>
  <si>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</si>
  <si>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</si>
  <si>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</si>
  <si>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</si>
  <si>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</si>
  <si>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</si>
  <si>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</si>
  <si>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</si>
  <si>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</si>
  <si>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</si>
  <si>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</si>
  <si>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</si>
  <si>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</si>
  <si>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</si>
  <si>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</si>
  <si>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</si>
  <si>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</si>
  <si>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</si>
  <si>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</si>
  <si>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</si>
  <si>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</si>
  <si>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</si>
  <si>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</si>
  <si>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</si>
  <si>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</si>
  <si>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</si>
  <si>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</si>
  <si>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</si>
  <si>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</si>
  <si>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</si>
  <si>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</si>
  <si>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</si>
  <si>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</si>
  <si>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</si>
  <si>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</si>
  <si>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</si>
  <si>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</si>
  <si>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</si>
  <si>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</si>
  <si>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</si>
  <si>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</si>
  <si>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</si>
  <si>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</si>
  <si>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</si>
  <si>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</si>
  <si>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</si>
  <si>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</si>
  <si>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</si>
  <si>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</si>
  <si>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</si>
  <si>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</si>
  <si>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</si>
  <si>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</si>
  <si>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</si>
  <si>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</si>
  <si>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</si>
  <si>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</si>
  <si>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</si>
  <si>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</si>
  <si>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</si>
  <si>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</si>
  <si>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</si>
  <si>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</si>
  <si>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</si>
  <si>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</si>
  <si>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</si>
  <si>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</si>
  <si>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</si>
  <si>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</si>
  <si>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</si>
  <si>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</si>
  <si>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</si>
  <si>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</si>
  <si>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</si>
  <si>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</si>
  <si>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</si>
  <si>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</si>
  <si>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</si>
  <si>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</si>
  <si>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</si>
  <si>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</si>
  <si>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</si>
  <si>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</si>
  <si>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</si>
  <si>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</si>
  <si>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</si>
  <si>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</si>
  <si>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</si>
  <si>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</si>
  <si>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</si>
  <si>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</si>
  <si>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</si>
  <si>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</si>
  <si>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</si>
  <si>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</si>
  <si>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</si>
  <si>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</si>
  <si>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</si>
  <si>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</si>
  <si>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</si>
  <si>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</si>
  <si>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</si>
  <si>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</si>
  <si>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</si>
  <si>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</si>
  <si>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</si>
  <si>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</si>
  <si>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</si>
  <si>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</si>
  <si>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</si>
  <si>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</si>
  <si>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</si>
  <si>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</si>
  <si>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</si>
  <si>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</si>
  <si>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</si>
  <si>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</si>
  <si>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</si>
  <si>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</si>
  <si>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</si>
  <si>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</si>
  <si>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</si>
  <si>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</si>
  <si>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</si>
  <si>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</si>
  <si>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</si>
  <si>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</si>
  <si>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</si>
  <si>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</si>
  <si>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</si>
  <si>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</si>
  <si>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</si>
  <si>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</si>
  <si>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</si>
  <si>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</si>
  <si>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</si>
  <si>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</si>
  <si>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</si>
  <si>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</si>
  <si>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</si>
  <si>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</si>
  <si>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</si>
  <si>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</si>
  <si>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</si>
  <si>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</si>
  <si>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</si>
  <si>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</si>
  <si>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</si>
  <si>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</si>
  <si>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</si>
  <si>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</si>
  <si>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</si>
  <si>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</si>
  <si>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</si>
  <si>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</si>
  <si>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</si>
  <si>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</si>
  <si>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</si>
  <si>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</si>
  <si>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</si>
  <si>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</si>
  <si>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</si>
  <si>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</si>
  <si>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</si>
  <si>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</si>
  <si>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</si>
  <si>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</si>
  <si>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</si>
  <si>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</si>
  <si>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</si>
  <si>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</si>
  <si>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</si>
  <si>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</si>
  <si>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</si>
  <si>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</si>
  <si>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</si>
  <si>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</si>
  <si>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</si>
  <si>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</si>
  <si>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</si>
  <si>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</si>
  <si>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</si>
  <si>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</si>
  <si>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</si>
  <si>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</si>
  <si>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</si>
  <si>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</si>
  <si>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</si>
  <si>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</si>
  <si>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</si>
  <si>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</si>
  <si>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</si>
  <si>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</si>
  <si>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</si>
  <si>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</si>
  <si>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</si>
  <si>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</si>
  <si>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</si>
  <si>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</si>
  <si>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</si>
  <si>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</si>
  <si>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</si>
  <si>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</si>
  <si>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</si>
  <si>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</si>
  <si>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</si>
  <si>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</si>
  <si>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</si>
  <si>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</si>
  <si>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</si>
  <si>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</si>
  <si>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</si>
  <si>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</si>
  <si>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</si>
  <si>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</si>
  <si>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</si>
  <si>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</si>
  <si>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</si>
  <si>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</si>
  <si>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</si>
  <si>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</si>
  <si>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</si>
  <si>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</si>
  <si>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</si>
  <si>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</si>
  <si>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</si>
  <si>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</si>
  <si>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</si>
  <si>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</si>
  <si>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</si>
  <si>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</si>
  <si>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</si>
  <si>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</si>
  <si>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</si>
  <si>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</si>
  <si>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</si>
  <si>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</si>
  <si>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</si>
  <si>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</si>
  <si>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</si>
  <si>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</si>
  <si>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</si>
  <si>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</si>
  <si>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</si>
  <si>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</si>
  <si>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</si>
  <si>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</si>
  <si>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</si>
  <si>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</si>
  <si>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</si>
  <si>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</si>
  <si>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</si>
  <si>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</si>
  <si>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</si>
  <si>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</si>
  <si>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</si>
  <si>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</si>
  <si>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</si>
  <si>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</si>
  <si>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</si>
  <si>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</si>
  <si>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</si>
  <si>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</si>
  <si>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</si>
  <si>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</si>
  <si>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</si>
  <si>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</si>
  <si>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</si>
  <si>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</si>
  <si>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</si>
  <si>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</si>
  <si>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</si>
  <si>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</si>
  <si>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</si>
  <si>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</si>
  <si>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</si>
  <si>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</si>
  <si>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</si>
  <si>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</si>
  <si>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</si>
  <si>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</si>
  <si>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</si>
  <si>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</si>
  <si>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</si>
  <si>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</si>
  <si>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</si>
  <si>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</si>
  <si>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</si>
  <si>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</si>
  <si>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</si>
  <si>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</si>
  <si>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</si>
  <si>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</si>
  <si>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</si>
  <si>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</si>
  <si>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</si>
  <si>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</si>
  <si>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</si>
  <si>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</si>
  <si>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</si>
  <si>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</si>
  <si>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</si>
  <si>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</si>
  <si>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</si>
  <si>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</si>
  <si>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</si>
  <si>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</si>
  <si>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</si>
  <si>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</si>
  <si>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</si>
  <si>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</si>
  <si>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</si>
  <si>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</si>
  <si>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</si>
  <si>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</si>
  <si>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</si>
  <si>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</si>
  <si>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</si>
  <si>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</si>
  <si>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</si>
  <si>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</si>
  <si>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</si>
  <si>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</si>
  <si>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</si>
  <si>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</si>
  <si>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</si>
  <si>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</si>
  <si>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</si>
  <si>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</si>
  <si>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</si>
  <si>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</si>
  <si>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</si>
  <si>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</si>
  <si>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</si>
  <si>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</si>
  <si>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</si>
  <si>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</si>
  <si>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</si>
  <si>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</si>
  <si>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</si>
  <si>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</si>
  <si>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</si>
  <si>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</si>
  <si>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</si>
  <si>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</si>
  <si>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</si>
  <si>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</si>
  <si>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</si>
  <si>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</si>
  <si>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</si>
  <si>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</si>
  <si>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</si>
  <si>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</si>
  <si>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</si>
  <si>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</si>
  <si>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</si>
  <si>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</si>
  <si>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</si>
  <si>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</si>
  <si>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</si>
  <si>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</si>
  <si>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</si>
  <si>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</si>
  <si>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</si>
  <si>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</si>
  <si>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</si>
  <si>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</si>
  <si>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</si>
  <si>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</si>
  <si>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</si>
  <si>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</si>
  <si>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</si>
  <si>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</si>
  <si>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</si>
  <si>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</si>
  <si>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</si>
  <si>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</si>
  <si>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</si>
  <si>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</si>
  <si>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</si>
  <si>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</si>
  <si>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</si>
  <si>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</si>
  <si>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</si>
  <si>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</si>
  <si>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</si>
  <si>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</si>
  <si>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</si>
  <si>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</si>
  <si>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</si>
  <si>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</si>
  <si>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</si>
  <si>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</si>
  <si>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</si>
  <si>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</si>
  <si>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</si>
  <si>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</si>
  <si>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</si>
  <si>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</si>
  <si>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</si>
  <si>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</si>
  <si>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</si>
  <si>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</si>
  <si>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</si>
  <si>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</si>
  <si>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</si>
  <si>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</si>
  <si>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</si>
  <si>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</si>
  <si>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</si>
  <si>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</si>
  <si>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</si>
  <si>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</si>
  <si>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</si>
  <si>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</si>
  <si>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</si>
  <si>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</si>
  <si>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</si>
  <si>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</si>
  <si>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</si>
  <si>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</si>
  <si>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</si>
  <si>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</si>
  <si>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</si>
  <si>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</si>
  <si>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</si>
  <si>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</si>
  <si>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</si>
  <si>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</si>
  <si>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</si>
  <si>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</si>
  <si>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</si>
  <si>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</si>
  <si>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</si>
  <si>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</si>
  <si>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</si>
  <si>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</si>
  <si>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</si>
  <si>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</si>
  <si>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</si>
  <si>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</si>
  <si>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</si>
  <si>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</si>
  <si>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</si>
  <si>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</si>
  <si>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</si>
  <si>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</si>
  <si>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</si>
  <si>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</si>
  <si>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</si>
  <si>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</si>
  <si>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</si>
  <si>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</si>
  <si>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</si>
  <si>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</si>
  <si>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</si>
  <si>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</si>
  <si>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</si>
  <si>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</si>
  <si>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</si>
  <si>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</si>
  <si>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</si>
  <si>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</si>
  <si>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</si>
  <si>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</si>
  <si>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</si>
  <si>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</si>
  <si>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</si>
  <si>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</si>
  <si>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</si>
  <si>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</si>
  <si>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</si>
  <si>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</si>
  <si>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</si>
  <si>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</si>
  <si>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</si>
  <si>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</si>
  <si>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</si>
  <si>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</si>
  <si>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</si>
  <si>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</si>
  <si>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</si>
  <si>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</si>
  <si>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</si>
  <si>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</si>
  <si>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</si>
  <si>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</si>
  <si>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</si>
  <si>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</si>
  <si>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</si>
  <si>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</si>
  <si>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</si>
  <si>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</si>
  <si>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</si>
  <si>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</si>
  <si>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</si>
  <si>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</si>
  <si>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</si>
  <si>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</si>
  <si>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</si>
  <si>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</si>
  <si>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</si>
  <si>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</si>
  <si>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</si>
  <si>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</si>
  <si>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</si>
  <si>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</si>
  <si>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</si>
  <si>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</si>
  <si>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</si>
  <si>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</si>
  <si>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</si>
  <si>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</si>
  <si>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</si>
  <si>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</si>
  <si>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</si>
  <si>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</si>
  <si>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</si>
  <si>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</si>
  <si>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</si>
  <si>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</si>
  <si>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</si>
  <si>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</si>
  <si>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</si>
  <si>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</si>
  <si>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</si>
  <si>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</si>
  <si>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</si>
  <si>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</si>
  <si>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</si>
  <si>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</si>
  <si>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</si>
  <si>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</si>
  <si>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</si>
  <si>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</si>
  <si>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</si>
  <si>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</si>
  <si>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</si>
  <si>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</si>
  <si>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</si>
  <si>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</si>
  <si>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</si>
  <si>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</si>
  <si>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</si>
  <si>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</si>
  <si>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</si>
  <si>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</si>
  <si>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</si>
  <si>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</si>
  <si>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</si>
  <si>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</si>
  <si>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</si>
  <si>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</si>
  <si>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</si>
  <si>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</si>
  <si>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</si>
  <si>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</si>
  <si>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</si>
  <si>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</si>
  <si>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</si>
  <si>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</si>
  <si>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</si>
  <si>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</si>
  <si>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</si>
  <si>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</si>
  <si>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</si>
  <si>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</si>
  <si>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</si>
  <si>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</si>
  <si>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</si>
  <si>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</si>
  <si>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</si>
  <si>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</si>
  <si>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</si>
  <si>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</si>
  <si>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</si>
  <si>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</si>
  <si>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</si>
  <si>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</si>
  <si>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</si>
  <si>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</si>
  <si>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</si>
  <si>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</si>
  <si>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</si>
  <si>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</si>
  <si>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</si>
  <si>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</si>
  <si>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</si>
  <si>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</si>
  <si>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</si>
  <si>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</si>
  <si>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</si>
  <si>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</si>
  <si>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</si>
  <si>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</si>
  <si>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</si>
  <si>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</si>
  <si>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</si>
  <si>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</si>
  <si>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</si>
  <si>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</si>
  <si>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</si>
  <si>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</si>
  <si>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</si>
  <si>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</si>
  <si>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</si>
  <si>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</si>
  <si>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</si>
  <si>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</si>
  <si>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</si>
  <si>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</si>
  <si>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</si>
  <si>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</si>
  <si>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</si>
  <si>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</si>
  <si>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</si>
  <si>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</si>
  <si>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</si>
  <si>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</si>
  <si>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</si>
  <si>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</si>
  <si>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</si>
  <si>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</si>
  <si>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</si>
  <si>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</si>
  <si>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</si>
  <si>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</si>
  <si>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</si>
  <si>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</si>
  <si>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</si>
  <si>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</si>
  <si>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</si>
  <si>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</si>
  <si>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</si>
  <si>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</si>
  <si>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</si>
  <si>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</si>
  <si>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</si>
  <si>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</si>
  <si>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</si>
  <si>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</si>
  <si>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</si>
  <si>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</si>
  <si>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</si>
  <si>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</si>
  <si>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</si>
  <si>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</si>
  <si>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</si>
  <si>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</si>
  <si>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</si>
  <si>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</si>
  <si>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</si>
  <si>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</si>
  <si>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</si>
  <si>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</si>
  <si>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</si>
  <si>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</si>
  <si>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</si>
  <si>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</si>
  <si>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</si>
  <si>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</si>
  <si>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</si>
  <si>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</si>
  <si>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</si>
  <si>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</si>
  <si>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</si>
  <si>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</si>
  <si>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</si>
  <si>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</si>
  <si>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</si>
  <si>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</si>
  <si>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</si>
  <si>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</si>
  <si>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</si>
  <si>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</si>
  <si>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</si>
  <si>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</si>
  <si>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</si>
  <si>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</si>
  <si>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</si>
  <si>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</si>
  <si>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</si>
  <si>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</si>
  <si>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</si>
  <si>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</si>
  <si>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</si>
  <si>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</si>
  <si>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</si>
  <si>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</si>
  <si>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</si>
  <si>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</si>
  <si>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</si>
  <si>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</si>
  <si>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</si>
  <si>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</si>
  <si>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</si>
  <si>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</si>
  <si>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</si>
  <si>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</si>
  <si>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</si>
  <si>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</si>
  <si>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</si>
  <si>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</si>
  <si>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</si>
  <si>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</si>
  <si>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</si>
  <si>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</si>
  <si>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</si>
  <si>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</si>
  <si>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</si>
  <si>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</si>
  <si>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</si>
  <si>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</si>
  <si>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</si>
  <si>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</si>
  <si>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</si>
  <si>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</si>
  <si>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</si>
  <si>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</si>
  <si>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</si>
  <si>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</si>
  <si>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</si>
  <si>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</si>
  <si>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</si>
  <si>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</si>
  <si>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</si>
  <si>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</si>
  <si>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</si>
  <si>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</si>
  <si>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</si>
  <si>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</si>
  <si>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</si>
  <si>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</si>
  <si>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</si>
  <si>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</si>
  <si>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</si>
  <si>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</si>
  <si>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</si>
  <si>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</si>
  <si>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</si>
  <si>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</si>
  <si>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</si>
  <si>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</si>
  <si>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</si>
  <si>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</si>
  <si>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</si>
  <si>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</si>
  <si>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</si>
  <si>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</si>
  <si>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</si>
  <si>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</si>
  <si>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</si>
  <si>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</si>
  <si>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</si>
  <si>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</si>
  <si>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</si>
  <si>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</si>
  <si>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</si>
  <si>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</si>
  <si>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</si>
  <si>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</si>
  <si>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</si>
  <si>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</si>
  <si>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</si>
  <si>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</si>
  <si>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</si>
  <si>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</si>
  <si>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</si>
  <si>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</si>
  <si>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</si>
  <si>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</si>
  <si>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</si>
  <si>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</si>
  <si>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</si>
  <si>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</si>
  <si>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</si>
  <si>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</si>
  <si>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</si>
  <si>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</si>
  <si>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</si>
  <si>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</si>
  <si>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</si>
  <si>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</si>
  <si>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</si>
  <si>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</si>
  <si>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</si>
  <si>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</si>
  <si>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</si>
  <si>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</si>
  <si>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</si>
  <si>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</si>
  <si>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</si>
  <si>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</si>
  <si>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</si>
  <si>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</si>
  <si>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</si>
  <si>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</si>
  <si>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</si>
  <si>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</si>
  <si>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</si>
  <si>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</si>
  <si>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</si>
  <si>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</si>
  <si>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</si>
  <si>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</si>
  <si>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</si>
  <si>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</si>
  <si>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</si>
  <si>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</si>
  <si>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</si>
  <si>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</si>
  <si>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</si>
  <si>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</si>
  <si>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</si>
  <si>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</si>
  <si>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</si>
  <si>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</si>
  <si>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</si>
  <si>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</si>
  <si>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</si>
  <si>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</si>
  <si>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</si>
  <si>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</si>
  <si>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</si>
  <si>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</si>
  <si>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</si>
  <si>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</si>
  <si>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</si>
  <si>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</si>
  <si>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</si>
  <si>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</si>
  <si>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</si>
  <si>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</si>
  <si>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</si>
  <si>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</si>
  <si>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</si>
  <si>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</si>
  <si>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</si>
  <si>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</si>
  <si>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</si>
  <si>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</si>
  <si>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</si>
  <si>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</si>
  <si>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</si>
  <si>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</si>
  <si>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</si>
  <si>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</si>
  <si>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</si>
  <si>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</si>
  <si>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</si>
  <si>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</si>
  <si>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</si>
  <si>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</si>
  <si>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</si>
  <si>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</si>
  <si>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</si>
  <si>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</si>
  <si>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</si>
  <si>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</si>
  <si>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</si>
  <si>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</si>
  <si>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</si>
  <si>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</si>
  <si>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</si>
  <si>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</si>
  <si>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</si>
  <si>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</si>
  <si>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</si>
  <si>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</si>
  <si>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</si>
  <si>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</si>
  <si>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</si>
  <si>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</si>
  <si>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</si>
  <si>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</si>
  <si>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</si>
  <si>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</si>
  <si>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</si>
  <si>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</si>
  <si>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</si>
  <si>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</si>
  <si>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</si>
  <si>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</si>
  <si>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</si>
  <si>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</si>
  <si>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</si>
  <si>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</si>
  <si>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</si>
  <si>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</si>
  <si>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</si>
  <si>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</si>
  <si>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</si>
  <si>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</si>
  <si>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</si>
  <si>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</si>
  <si>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</si>
  <si>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</si>
  <si>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</si>
  <si>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</si>
  <si>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</si>
  <si>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</si>
  <si>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</si>
  <si>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</si>
  <si>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</si>
  <si>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</si>
  <si>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</si>
  <si>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</si>
  <si>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</si>
  <si>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</si>
  <si>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</si>
  <si>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</si>
  <si>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</si>
  <si>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</si>
  <si>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</si>
  <si>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</si>
  <si>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</si>
  <si>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</si>
  <si>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</si>
  <si>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</si>
  <si>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</si>
  <si>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</si>
  <si>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</si>
  <si>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</si>
  <si>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</si>
  <si>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</si>
  <si>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</si>
  <si>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</si>
  <si>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</si>
  <si>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</si>
  <si>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</si>
  <si>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</si>
  <si>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</si>
  <si>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</si>
  <si>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</si>
  <si>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</si>
  <si>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</si>
  <si>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</si>
  <si>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</si>
  <si>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</si>
  <si>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</si>
  <si>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</si>
  <si>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</si>
  <si>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</si>
  <si>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</si>
  <si>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</si>
  <si>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</si>
  <si>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</si>
  <si>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</si>
  <si>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</si>
  <si>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</si>
  <si>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</si>
  <si>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</si>
  <si>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</si>
  <si>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</si>
  <si>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</si>
  <si>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</si>
  <si>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</si>
  <si>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</si>
  <si>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</si>
  <si>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</si>
  <si>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</si>
  <si>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</si>
  <si>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</si>
  <si>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</si>
  <si>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</si>
  <si>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</si>
  <si>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</si>
  <si>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</si>
  <si>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</si>
  <si>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</si>
  <si>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</si>
  <si>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</si>
  <si>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</si>
  <si>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</si>
  <si>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</si>
  <si>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</si>
  <si>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</si>
  <si>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</si>
  <si>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</si>
  <si>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</si>
  <si>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</si>
  <si>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</si>
  <si>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</si>
  <si>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</si>
  <si>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</si>
  <si>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</si>
  <si>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</si>
  <si>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</si>
  <si>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</si>
  <si>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</si>
  <si>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</si>
  <si>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</si>
  <si>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</si>
  <si>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</si>
  <si>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</si>
  <si>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</si>
  <si>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</si>
  <si>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</si>
  <si>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</si>
  <si>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</si>
  <si>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</si>
  <si>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</si>
  <si>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</si>
  <si>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</si>
  <si>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</si>
  <si>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</si>
  <si>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</si>
  <si>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</si>
  <si>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</si>
  <si>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</si>
  <si>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</si>
  <si>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</si>
  <si>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</si>
  <si>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</si>
  <si>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</si>
  <si>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</si>
  <si>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</si>
  <si>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</si>
  <si>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</si>
  <si>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</si>
  <si>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</si>
  <si>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</si>
  <si>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</si>
  <si>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</si>
  <si>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</si>
  <si>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</si>
  <si>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</si>
  <si>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</si>
  <si>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</si>
  <si>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</si>
  <si>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</si>
  <si>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</si>
  <si>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</si>
  <si>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</si>
  <si>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</si>
  <si>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</si>
  <si>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</si>
  <si>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</si>
  <si>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</si>
  <si>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</si>
  <si>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</si>
  <si>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</si>
  <si>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</si>
  <si>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</si>
  <si>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</si>
  <si>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</si>
  <si>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</si>
  <si>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</si>
  <si>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</si>
  <si>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</si>
  <si>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</si>
  <si>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</si>
  <si>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</si>
  <si>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</si>
  <si>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</si>
  <si>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</si>
  <si>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</si>
  <si>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</si>
  <si>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</si>
  <si>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</si>
  <si>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</si>
  <si>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</si>
  <si>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</si>
  <si>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</si>
  <si>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</si>
  <si>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</si>
  <si>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</si>
  <si>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</si>
  <si>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</si>
  <si>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</si>
  <si>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</si>
  <si>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</si>
  <si>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</si>
  <si>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</si>
  <si>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</si>
  <si>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</si>
  <si>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</si>
  <si>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</si>
  <si>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</si>
  <si>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</si>
  <si>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</si>
  <si>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</si>
  <si>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</si>
  <si>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</si>
  <si>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</si>
  <si>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</si>
  <si>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</si>
  <si>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</si>
  <si>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</si>
  <si>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</si>
  <si>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</si>
  <si>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</si>
  <si>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</si>
  <si>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</si>
  <si>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</si>
  <si>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</si>
  <si>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</si>
  <si>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</si>
  <si>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</si>
  <si>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</si>
  <si>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</si>
  <si>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</si>
  <si>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</si>
  <si>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</si>
  <si>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</si>
  <si>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</si>
  <si>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</si>
  <si>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</si>
  <si>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</si>
  <si>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</si>
  <si>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</si>
  <si>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</si>
  <si>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</si>
  <si>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</si>
  <si>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</si>
  <si>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</si>
  <si>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</si>
  <si>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</si>
  <si>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</si>
  <si>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</si>
  <si>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</si>
  <si>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</si>
  <si>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</si>
  <si>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</si>
  <si>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</si>
  <si>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</si>
  <si>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</si>
  <si>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</si>
  <si>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</si>
  <si>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</si>
  <si>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</si>
  <si>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</si>
  <si>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</si>
  <si>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</si>
  <si>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</si>
  <si>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</si>
  <si>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</si>
  <si>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</si>
  <si>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</si>
  <si>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</si>
  <si>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</si>
  <si>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</si>
  <si>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</si>
  <si>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</si>
  <si>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</si>
  <si>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</si>
  <si>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</si>
  <si>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</si>
  <si>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</si>
  <si>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</si>
  <si>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</si>
  <si>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</si>
  <si>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</si>
  <si>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</si>
  <si>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</si>
  <si>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</si>
  <si>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</si>
  <si>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</si>
  <si>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</si>
  <si>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</si>
  <si>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</si>
  <si>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</si>
  <si>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</si>
  <si>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</si>
  <si>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</si>
  <si>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</si>
  <si>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</si>
  <si>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</si>
  <si>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</si>
  <si>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</si>
  <si>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</si>
  <si>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</si>
  <si>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</si>
  <si>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</si>
  <si>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</si>
  <si>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</si>
  <si>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</si>
  <si>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</si>
  <si>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</si>
  <si>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</si>
  <si>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</si>
  <si>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</si>
  <si>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</si>
  <si>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</si>
  <si>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</si>
  <si>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</si>
  <si>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</si>
  <si>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</si>
  <si>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</si>
  <si>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</si>
  <si>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</si>
  <si>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</si>
  <si>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</si>
  <si>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</si>
  <si>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</si>
  <si>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</si>
  <si>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</si>
  <si>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</si>
  <si>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</si>
  <si>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</si>
  <si>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</si>
  <si>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</si>
  <si>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</si>
  <si>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</si>
  <si>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</si>
  <si>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</si>
  <si>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</si>
  <si>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</si>
  <si>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</si>
  <si>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</si>
  <si>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</si>
  <si>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</si>
  <si>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</si>
  <si>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</si>
  <si>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</si>
  <si>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</si>
  <si>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</si>
  <si>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</si>
  <si>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</si>
  <si>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</si>
  <si>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</si>
  <si>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</si>
  <si>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</si>
  <si>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</si>
  <si>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</si>
  <si>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</si>
  <si>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</si>
  <si>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</si>
  <si>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</si>
  <si>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</si>
  <si>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</si>
  <si>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</si>
  <si>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</si>
  <si>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</si>
  <si>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</si>
  <si>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</si>
  <si>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</si>
  <si>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</si>
  <si>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</si>
  <si>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</si>
  <si>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</si>
  <si>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</si>
  <si>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</si>
  <si>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</si>
  <si>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</si>
  <si>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</si>
  <si>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</si>
  <si>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</si>
  <si>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</si>
  <si>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</si>
  <si>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</si>
  <si>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</si>
  <si>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</si>
  <si>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</si>
  <si>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</si>
  <si>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</si>
  <si>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</si>
  <si>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</si>
  <si>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</si>
  <si>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</si>
  <si>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</si>
  <si>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</si>
  <si>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</si>
  <si>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</si>
  <si>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</si>
  <si>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</si>
  <si>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</si>
  <si>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</si>
  <si>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</si>
  <si>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</si>
  <si>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</si>
  <si>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</si>
  <si>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</si>
  <si>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</si>
  <si>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</si>
  <si>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</si>
  <si>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</si>
  <si>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</si>
  <si>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</si>
  <si>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</si>
  <si>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</si>
  <si>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</si>
  <si>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</si>
  <si>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</si>
  <si>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</si>
  <si>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</si>
  <si>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</si>
  <si>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</si>
  <si>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</si>
  <si>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</si>
  <si>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</si>
  <si>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</si>
  <si>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</si>
  <si>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</si>
  <si>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</si>
  <si>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</si>
  <si>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</si>
  <si>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</si>
  <si>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</si>
  <si>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</si>
  <si>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</si>
  <si>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</si>
  <si>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</si>
  <si>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</si>
  <si>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</si>
  <si>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</si>
  <si>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</si>
  <si>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</si>
  <si>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</si>
  <si>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</si>
  <si>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</si>
  <si>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</si>
  <si>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</si>
  <si>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</si>
  <si>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</si>
  <si>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</si>
  <si>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</si>
  <si>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</si>
  <si>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</si>
  <si>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</si>
  <si>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</si>
  <si>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</si>
  <si>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</si>
  <si>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</si>
  <si>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</si>
  <si>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</si>
  <si>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</si>
  <si>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</si>
  <si>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</si>
  <si>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</si>
  <si>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</si>
  <si>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</si>
  <si>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</si>
  <si>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</si>
  <si>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</si>
  <si>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</si>
  <si>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</si>
  <si>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</si>
  <si>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</si>
  <si>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</si>
  <si>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</si>
  <si>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</si>
  <si>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</si>
  <si>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</si>
  <si>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</si>
  <si>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</si>
  <si>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</si>
  <si>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</si>
  <si>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</si>
  <si>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</si>
  <si>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</si>
  <si>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</si>
  <si>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</si>
  <si>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</si>
  <si>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</si>
  <si>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</si>
  <si>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</si>
  <si>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</si>
  <si>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</si>
  <si>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</si>
  <si>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</si>
  <si>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</si>
  <si>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</si>
  <si>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</si>
  <si>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</si>
  <si>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</si>
  <si>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</si>
  <si>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</si>
  <si>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</si>
  <si>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</si>
  <si>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</si>
  <si>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</si>
  <si>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</si>
  <si>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</si>
  <si>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</si>
  <si>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</si>
  <si>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</si>
  <si>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</si>
  <si>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</si>
  <si>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</si>
  <si>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</si>
  <si>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</si>
  <si>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</si>
  <si>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</si>
  <si>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</si>
  <si>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</si>
  <si>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</si>
  <si>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</si>
  <si>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</si>
  <si>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</si>
  <si>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</si>
  <si>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</si>
  <si>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</si>
  <si>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</si>
  <si>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</si>
  <si>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</si>
  <si>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</si>
  <si>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</si>
  <si>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</si>
  <si>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</si>
  <si>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</si>
  <si>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</si>
  <si>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</si>
  <si>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</si>
  <si>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</si>
  <si>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</si>
  <si>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</si>
  <si>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</si>
  <si>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</si>
  <si>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</si>
  <si>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</si>
  <si>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</si>
  <si>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</si>
  <si>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</si>
  <si>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</si>
  <si>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</si>
  <si>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</si>
  <si>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</si>
  <si>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</si>
  <si>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</si>
  <si>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</si>
  <si>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</si>
  <si>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</si>
  <si>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</si>
  <si>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</si>
  <si>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</si>
  <si>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</si>
  <si>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</si>
  <si>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</si>
  <si>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</si>
  <si>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</si>
  <si>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</si>
  <si>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</si>
  <si>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</si>
  <si>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</si>
  <si>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</si>
  <si>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</si>
  <si>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</si>
  <si>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</si>
  <si>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</si>
  <si>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</si>
  <si>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</si>
  <si>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</si>
  <si>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</si>
  <si>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</si>
  <si>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</si>
  <si>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</si>
  <si>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</si>
  <si>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</si>
  <si>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</si>
  <si>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</si>
  <si>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</si>
  <si>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</si>
  <si>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</si>
  <si>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</si>
  <si>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</si>
  <si>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</si>
  <si>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</si>
  <si>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</si>
  <si>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</si>
  <si>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</si>
  <si>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</si>
  <si>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</si>
  <si>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</si>
  <si>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</si>
  <si>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</si>
  <si>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</si>
  <si>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</si>
  <si>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</si>
  <si>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</si>
  <si>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</si>
  <si>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</si>
  <si>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</si>
  <si>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</si>
  <si>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</si>
  <si>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</si>
  <si>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</si>
  <si>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</si>
  <si>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</si>
  <si>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</si>
  <si>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</si>
  <si>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</si>
  <si>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</si>
  <si>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</si>
  <si>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</si>
  <si>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</si>
  <si>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</si>
  <si>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</si>
  <si>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</si>
  <si>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</si>
  <si>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</si>
  <si>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</si>
  <si>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</si>
  <si>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</si>
  <si>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</si>
  <si>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</si>
  <si>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</si>
  <si>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</si>
  <si>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</si>
  <si>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</si>
  <si>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</si>
  <si>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</si>
  <si>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</si>
  <si>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</si>
  <si>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</si>
  <si>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</si>
  <si>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</si>
  <si>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</si>
  <si>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</si>
  <si>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</si>
  <si>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</si>
  <si>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</si>
  <si>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</si>
  <si>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</si>
  <si>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</si>
  <si>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</si>
  <si>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</si>
  <si>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</si>
  <si>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</si>
  <si>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</si>
  <si>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</si>
  <si>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</si>
  <si>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</si>
  <si>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</si>
  <si>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</si>
  <si>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</si>
  <si>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</si>
  <si>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</si>
  <si>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</si>
  <si>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</si>
  <si>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</si>
  <si>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</si>
  <si>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</si>
  <si>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</si>
  <si>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</si>
  <si>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</si>
  <si>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</si>
  <si>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</si>
  <si>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</si>
  <si>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</si>
  <si>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</si>
  <si>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</si>
  <si>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</si>
  <si>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</si>
  <si>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</si>
  <si>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</si>
  <si>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</si>
  <si>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</si>
  <si>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</si>
  <si>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</si>
  <si>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</si>
  <si>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</si>
  <si>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</si>
  <si>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</si>
  <si>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</si>
  <si>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</si>
  <si>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</si>
  <si>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</si>
  <si>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</si>
  <si>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</si>
  <si>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</si>
  <si>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</si>
  <si>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</si>
  <si>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</si>
  <si>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</si>
  <si>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</si>
  <si>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</si>
  <si>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</si>
  <si>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</si>
  <si>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</si>
  <si>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</si>
  <si>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</si>
  <si>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</si>
  <si>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</si>
  <si>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</si>
  <si>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</si>
  <si>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</si>
  <si>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</si>
  <si>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</si>
  <si>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</si>
  <si>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</si>
  <si>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</si>
  <si>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</si>
  <si>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</si>
  <si>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</si>
  <si>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</si>
  <si>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</si>
  <si>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</si>
  <si>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</si>
  <si>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</si>
  <si>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</si>
  <si>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</si>
  <si>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</si>
  <si>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</si>
  <si>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</si>
  <si>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</si>
  <si>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</si>
  <si>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</si>
  <si>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</si>
  <si>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</si>
  <si>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</si>
  <si>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</si>
  <si>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</si>
  <si>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</si>
  <si>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</si>
  <si>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</si>
  <si>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</si>
  <si>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</si>
  <si>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</si>
  <si>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</si>
  <si>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</si>
  <si>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</si>
  <si>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</si>
  <si>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</si>
  <si>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</si>
  <si>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</si>
  <si>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</si>
  <si>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</si>
  <si>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</si>
  <si>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</si>
  <si>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</si>
  <si>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</si>
  <si>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</si>
  <si>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</si>
  <si>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</si>
  <si>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</si>
  <si>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</si>
  <si>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</si>
  <si>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</si>
  <si>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</si>
  <si>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</si>
  <si>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</si>
  <si>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</si>
  <si>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</si>
  <si>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</si>
  <si>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</si>
  <si>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</si>
  <si>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</si>
  <si>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</si>
  <si>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</si>
  <si>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</si>
  <si>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</si>
  <si>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</si>
  <si>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</si>
  <si>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</si>
  <si>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</si>
  <si>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</si>
  <si>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</si>
  <si>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</si>
  <si>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</si>
  <si>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</si>
  <si>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</si>
  <si>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</si>
  <si>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</si>
  <si>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</si>
  <si>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</si>
  <si>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</si>
  <si>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</si>
  <si>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</si>
  <si>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</si>
  <si>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</si>
  <si>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</si>
  <si>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</si>
  <si>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</si>
  <si>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</si>
  <si>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</si>
  <si>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</si>
  <si>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</si>
  <si>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</si>
  <si>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</si>
  <si>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</si>
  <si>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</si>
  <si>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</si>
  <si>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</si>
  <si>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</si>
  <si>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</si>
  <si>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</si>
  <si>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</si>
  <si>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</si>
  <si>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</si>
  <si>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</si>
  <si>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</si>
  <si>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</si>
  <si>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</si>
  <si>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</si>
  <si>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</si>
  <si>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</si>
  <si>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</si>
  <si>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</si>
  <si>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</si>
  <si>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</si>
  <si>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</si>
  <si>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</si>
  <si>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</si>
  <si>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</si>
  <si>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</si>
  <si>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</si>
  <si>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</si>
  <si>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</si>
  <si>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</si>
  <si>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</si>
  <si>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</si>
  <si>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</si>
  <si>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</si>
  <si>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</si>
  <si>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</si>
  <si>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</si>
  <si>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</si>
  <si>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</si>
  <si>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</si>
  <si>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</si>
  <si>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</si>
  <si>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</si>
  <si>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</si>
  <si>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</si>
  <si>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</si>
  <si>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</si>
  <si>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</si>
  <si>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</si>
  <si>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</si>
  <si>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</si>
  <si>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</si>
  <si>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</si>
  <si>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</si>
  <si>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</si>
  <si>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</si>
  <si>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</si>
  <si>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</si>
  <si>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</si>
  <si>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</si>
  <si>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</si>
  <si>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</si>
  <si>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</si>
  <si>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</si>
  <si>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</si>
  <si>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</si>
  <si>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</si>
  <si>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</si>
  <si>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</si>
  <si>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</si>
  <si>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</si>
  <si>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</si>
  <si>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</si>
  <si>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</si>
  <si>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</si>
  <si>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</si>
  <si>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</si>
  <si>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</si>
  <si>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</si>
  <si>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</si>
  <si>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</si>
  <si>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</si>
  <si>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</si>
  <si>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</si>
  <si>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</si>
  <si>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</si>
  <si>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</si>
  <si>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</si>
  <si>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</si>
  <si>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</si>
  <si>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</si>
  <si>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</si>
  <si>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</si>
  <si>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</si>
  <si>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</si>
  <si>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</si>
  <si>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</si>
  <si>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</si>
  <si>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</si>
  <si>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</si>
  <si>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</si>
  <si>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</si>
  <si>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</si>
  <si>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</si>
  <si>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</si>
  <si>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</si>
  <si>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</si>
  <si>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</si>
  <si>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</si>
  <si>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</si>
  <si>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</si>
  <si>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</si>
  <si>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</si>
  <si>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</si>
  <si>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</si>
  <si>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</si>
  <si>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</si>
  <si>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</si>
  <si>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</si>
  <si>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</si>
  <si>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</si>
  <si>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</si>
  <si>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</si>
  <si>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</si>
  <si>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</si>
  <si>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</si>
  <si>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</si>
  <si>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</si>
  <si>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</si>
  <si>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</si>
  <si>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</si>
  <si>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</si>
  <si>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</si>
  <si>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</si>
  <si>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</si>
  <si>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</si>
  <si>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</si>
  <si>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</si>
  <si>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</si>
  <si>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</si>
  <si>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</si>
  <si>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</si>
  <si>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</si>
  <si>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</si>
  <si>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</si>
  <si>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</si>
  <si>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</si>
  <si>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</si>
  <si>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</si>
  <si>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</si>
  <si>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</si>
  <si>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</si>
  <si>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</si>
  <si>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</si>
  <si>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</si>
  <si>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</si>
  <si>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</si>
  <si>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</si>
  <si>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</si>
  <si>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</si>
  <si>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</si>
  <si>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</si>
  <si>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</si>
  <si>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</si>
  <si>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</si>
  <si>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</si>
  <si>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</si>
  <si>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</si>
  <si>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</si>
  <si>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</si>
  <si>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</si>
  <si>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</si>
  <si>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</si>
  <si>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</si>
  <si>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</si>
  <si>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</si>
  <si>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</si>
  <si>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</si>
  <si>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</si>
  <si>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</si>
  <si>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</si>
  <si>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</si>
  <si>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</si>
  <si>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</si>
  <si>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</si>
  <si>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</si>
  <si>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</si>
  <si>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</si>
  <si>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</si>
  <si>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</si>
  <si>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</si>
  <si>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</si>
  <si>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</si>
  <si>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</si>
  <si>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</si>
  <si>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</si>
  <si>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</si>
  <si>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</si>
  <si>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</si>
  <si>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</si>
  <si>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</si>
  <si>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</si>
  <si>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</si>
  <si>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</si>
  <si>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</si>
  <si>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</si>
  <si>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</si>
  <si>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</si>
  <si>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</si>
  <si>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</si>
  <si>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</si>
  <si>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</si>
  <si>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</si>
  <si>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</si>
  <si>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</si>
  <si>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</si>
  <si>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</si>
  <si>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</si>
  <si>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</si>
  <si>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</si>
  <si>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</si>
  <si>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</si>
  <si>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</si>
  <si>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</si>
  <si>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</si>
  <si>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</si>
  <si>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</si>
  <si>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</si>
  <si>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</si>
  <si>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</si>
  <si>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</si>
  <si>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</si>
  <si>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</si>
  <si>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</si>
  <si>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</si>
  <si>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</si>
  <si>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</si>
  <si>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</si>
  <si>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</si>
  <si>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</si>
  <si>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</si>
  <si>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</si>
  <si>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</si>
  <si>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</si>
  <si>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</si>
  <si>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</si>
  <si>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</si>
  <si>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</si>
  <si>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</si>
  <si>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</si>
  <si>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</si>
  <si>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</si>
  <si>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</si>
  <si>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</si>
  <si>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</si>
  <si>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</si>
  <si>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</si>
  <si>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</si>
  <si>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</si>
  <si>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</si>
  <si>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</si>
  <si>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</si>
  <si>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</si>
  <si>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</si>
  <si>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</si>
  <si>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</si>
  <si>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</si>
  <si>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</si>
  <si>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</si>
  <si>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</si>
  <si>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</si>
  <si>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</si>
  <si>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</si>
  <si>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</si>
  <si>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</si>
  <si>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</si>
  <si>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</si>
  <si>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</si>
  <si>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</si>
  <si>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</si>
  <si>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</si>
  <si>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</si>
  <si>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</si>
  <si>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</si>
  <si>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</si>
  <si>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</si>
  <si>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</si>
  <si>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</si>
  <si>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</si>
  <si>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</si>
  <si>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</si>
  <si>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</si>
  <si>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</si>
  <si>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</si>
  <si>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</si>
  <si>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</si>
  <si>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</si>
  <si>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</si>
  <si>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</si>
  <si>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</si>
  <si>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</si>
  <si>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</si>
  <si>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</si>
  <si>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</si>
  <si>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</si>
  <si>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</si>
  <si>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</si>
  <si>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</si>
  <si>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</si>
  <si>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</si>
  <si>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</si>
  <si>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</si>
  <si>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</si>
  <si>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</si>
  <si>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</si>
  <si>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</si>
  <si>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</si>
  <si>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</si>
  <si>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</si>
  <si>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</si>
  <si>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</si>
  <si>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</si>
  <si>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</si>
  <si>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</si>
  <si>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</si>
  <si>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</si>
  <si>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</si>
  <si>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</si>
  <si>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</si>
  <si>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</si>
  <si>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</si>
  <si>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</si>
  <si>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</si>
  <si>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</si>
  <si>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</si>
  <si>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</si>
  <si>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</si>
  <si>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</si>
  <si>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</si>
  <si>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</si>
  <si>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</si>
  <si>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</si>
  <si>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</si>
  <si>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</si>
  <si>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</si>
  <si>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</si>
  <si>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</si>
  <si>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</si>
  <si>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</si>
  <si>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</si>
  <si>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</si>
  <si>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</si>
  <si>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</si>
  <si>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</si>
  <si>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</si>
  <si>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</si>
  <si>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</si>
  <si>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</si>
  <si>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</si>
  <si>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</si>
  <si>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</si>
  <si>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</si>
  <si>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</si>
  <si>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</si>
  <si>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</si>
  <si>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</si>
  <si>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</si>
  <si>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</si>
  <si>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</si>
  <si>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</si>
  <si>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</si>
  <si>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</si>
  <si>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</si>
  <si>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</si>
  <si>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</si>
  <si>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</si>
  <si>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</si>
  <si>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</si>
  <si>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</si>
  <si>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</si>
  <si>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</si>
  <si>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</si>
  <si>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</si>
  <si>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</si>
  <si>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</si>
  <si>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</si>
  <si>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</si>
  <si>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</si>
  <si>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</si>
  <si>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</si>
  <si>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</si>
  <si>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</si>
  <si>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</si>
  <si>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</si>
  <si>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</si>
  <si>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</si>
  <si>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</si>
  <si>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</si>
  <si>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</si>
  <si>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</si>
  <si>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</si>
  <si>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</si>
  <si>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</si>
  <si>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</si>
  <si>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</si>
  <si>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</si>
  <si>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</si>
  <si>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</si>
  <si>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</si>
  <si>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</si>
  <si>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</si>
  <si>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</si>
  <si>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</si>
  <si>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</si>
  <si>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</si>
  <si>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</si>
  <si>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</si>
  <si>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</si>
  <si>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</si>
  <si>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</si>
  <si>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</si>
  <si>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</si>
  <si>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</si>
  <si>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</si>
  <si>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</si>
  <si>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</si>
  <si>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</si>
  <si>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</si>
  <si>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</si>
  <si>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</si>
  <si>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</si>
  <si>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</si>
  <si>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</si>
  <si>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</si>
  <si>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</si>
  <si>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</si>
  <si>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</si>
  <si>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</si>
  <si>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</si>
  <si>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</si>
  <si>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</si>
  <si>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</si>
  <si>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</si>
  <si>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</si>
  <si>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</si>
  <si>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</si>
  <si>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</si>
  <si>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</si>
  <si>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</si>
  <si>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</si>
  <si>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</si>
  <si>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</si>
  <si>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</si>
  <si>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</si>
  <si>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</si>
  <si>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</si>
  <si>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</si>
  <si>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</si>
  <si>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</si>
  <si>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</si>
  <si>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</si>
  <si>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</si>
  <si>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</si>
  <si>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</si>
  <si>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</si>
  <si>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</si>
  <si>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</si>
  <si>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</si>
  <si>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</si>
  <si>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</si>
  <si>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</si>
  <si>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</si>
  <si>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</si>
  <si>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</si>
  <si>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</si>
  <si>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</si>
  <si>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</si>
  <si>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</si>
  <si>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</si>
  <si>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</si>
  <si>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</si>
  <si>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</si>
  <si>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</si>
  <si>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</si>
  <si>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</si>
  <si>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</si>
  <si>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</si>
  <si>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</si>
  <si>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</si>
  <si>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</si>
  <si>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</si>
  <si>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</si>
  <si>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</si>
  <si>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</si>
  <si>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</si>
  <si>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</si>
  <si>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</si>
  <si>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</si>
  <si>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</si>
  <si>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</si>
  <si>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</si>
  <si>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</si>
  <si>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</si>
  <si>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</si>
  <si>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</si>
  <si>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</si>
  <si>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</si>
  <si>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</si>
  <si>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</si>
  <si>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</si>
  <si>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</si>
  <si>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</si>
  <si>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</si>
  <si>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</si>
  <si>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</si>
  <si>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</si>
  <si>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</si>
  <si>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</si>
  <si>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</si>
  <si>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</si>
  <si>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</si>
  <si>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</si>
  <si>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</si>
  <si>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</si>
  <si>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</si>
  <si>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</si>
  <si>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</si>
  <si>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</si>
  <si>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</si>
  <si>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</si>
  <si>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</si>
  <si>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</si>
  <si>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</si>
  <si>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</si>
  <si>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</si>
  <si>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</si>
  <si>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</si>
  <si>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</si>
  <si>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</si>
  <si>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</si>
  <si>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</si>
  <si>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</si>
  <si>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</si>
  <si>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</si>
  <si>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</si>
  <si>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</si>
  <si>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</si>
  <si>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</si>
  <si>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</si>
  <si>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</si>
  <si>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</si>
  <si>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</si>
  <si>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</si>
  <si>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</si>
  <si>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</si>
  <si>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</si>
  <si>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</si>
  <si>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</si>
  <si>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</si>
  <si>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</si>
  <si>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</si>
  <si>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</si>
  <si>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</si>
  <si>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</si>
  <si>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</si>
  <si>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</si>
  <si>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</si>
  <si>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</si>
  <si>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</si>
  <si>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</si>
  <si>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</si>
  <si>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</si>
  <si>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</si>
  <si>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</si>
  <si>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</si>
  <si>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</si>
  <si>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</si>
  <si>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</si>
  <si>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</si>
  <si>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</si>
  <si>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</si>
  <si>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</si>
  <si>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</si>
  <si>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</si>
  <si>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</si>
  <si>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</si>
  <si>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</si>
  <si>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</si>
  <si>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</si>
  <si>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</si>
  <si>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</si>
  <si>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</si>
  <si>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</si>
  <si>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</si>
  <si>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</si>
  <si>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</si>
  <si>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</si>
  <si>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</si>
  <si>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</si>
  <si>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</si>
  <si>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</si>
  <si>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</si>
  <si>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</si>
  <si>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</si>
  <si>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</si>
  <si>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</si>
  <si>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</si>
  <si>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</si>
  <si>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</si>
  <si>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</si>
  <si>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</si>
  <si>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</si>
  <si>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</si>
  <si>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</si>
  <si>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</si>
  <si>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</si>
  <si>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</si>
  <si>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</si>
  <si>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</si>
  <si>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</si>
  <si>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</si>
  <si>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</si>
  <si>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</si>
  <si>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</si>
  <si>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</si>
  <si>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</si>
  <si>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</si>
  <si>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</si>
  <si>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</si>
  <si>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</si>
  <si>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</si>
  <si>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</si>
  <si>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</si>
  <si>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</si>
  <si>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</si>
  <si>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</si>
  <si>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</si>
  <si>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</si>
  <si>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</si>
  <si>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</si>
  <si>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</si>
  <si>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</si>
  <si>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</si>
  <si>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</si>
  <si>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</si>
  <si>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</si>
  <si>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</si>
  <si>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</si>
  <si>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</si>
  <si>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</si>
  <si>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</si>
  <si>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</si>
  <si>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</si>
  <si>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</si>
  <si>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</si>
  <si>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</si>
  <si>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</si>
  <si>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</si>
  <si>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</si>
  <si>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</si>
  <si>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</si>
  <si>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</si>
  <si>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</si>
  <si>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</si>
  <si>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</si>
  <si>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</si>
  <si>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</si>
  <si>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</si>
  <si>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</si>
  <si>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</si>
  <si>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</si>
  <si>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</si>
  <si>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</si>
  <si>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</si>
  <si>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</si>
  <si>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</si>
  <si>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</si>
  <si>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</si>
  <si>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</si>
  <si>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</si>
  <si>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</si>
  <si>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</si>
  <si>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</si>
  <si>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</si>
  <si>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</si>
  <si>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</si>
  <si>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</si>
  <si>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</si>
  <si>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</si>
  <si>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</si>
  <si>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</si>
  <si>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</si>
  <si>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</si>
  <si>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</si>
  <si>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</si>
  <si>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</si>
  <si>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</si>
  <si>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</si>
  <si>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</si>
  <si>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</si>
  <si>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</si>
  <si>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</si>
  <si>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</si>
  <si>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</si>
  <si>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</si>
  <si>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</si>
  <si>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</si>
  <si>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</si>
  <si>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</si>
  <si>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</si>
  <si>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</si>
  <si>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</si>
  <si>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</si>
  <si>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</si>
  <si>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</si>
  <si>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</si>
  <si>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</si>
  <si>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</si>
  <si>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</si>
  <si>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</si>
  <si>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</si>
  <si>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</si>
  <si>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</si>
  <si>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</si>
  <si>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</si>
  <si>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</si>
  <si>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</si>
  <si>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</si>
  <si>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</si>
  <si>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</si>
  <si>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</si>
  <si>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</si>
  <si>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</si>
  <si>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</si>
  <si>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</si>
  <si>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</si>
  <si>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</si>
  <si>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</si>
  <si>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</si>
  <si>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</si>
  <si>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</si>
  <si>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</si>
  <si>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</si>
  <si>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</si>
  <si>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</si>
  <si>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</si>
  <si>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</si>
  <si>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</si>
  <si>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</si>
  <si>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</si>
  <si>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</si>
  <si>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</si>
  <si>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</si>
  <si>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</si>
  <si>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</si>
  <si>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</si>
  <si>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</si>
  <si>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</si>
  <si>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</si>
  <si>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</si>
  <si>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</si>
  <si>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</si>
  <si>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</si>
  <si>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</si>
  <si>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</si>
  <si>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</si>
  <si>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</si>
  <si>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</si>
  <si>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</si>
  <si>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</si>
  <si>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</si>
  <si>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</si>
  <si>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</si>
  <si>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</si>
  <si>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</si>
  <si>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</si>
  <si>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</si>
  <si>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</si>
  <si>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</si>
  <si>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</si>
  <si>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</si>
  <si>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</si>
  <si>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</si>
  <si>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</si>
  <si>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</si>
  <si>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</si>
  <si>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</si>
  <si>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</si>
  <si>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</si>
  <si>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</si>
  <si>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</si>
  <si>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</si>
  <si>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</si>
  <si>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</si>
  <si>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</si>
  <si>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</si>
  <si>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</si>
  <si>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</si>
  <si>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</si>
  <si>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</si>
  <si>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</si>
  <si>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</si>
  <si>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</si>
  <si>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</si>
  <si>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</si>
  <si>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</si>
  <si>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</si>
  <si>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</si>
  <si>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</si>
  <si>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</si>
  <si>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</si>
  <si>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</si>
  <si>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</si>
  <si>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</si>
  <si>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</si>
  <si>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</si>
  <si>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</si>
  <si>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</si>
  <si>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</si>
  <si>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</si>
  <si>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</si>
  <si>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</si>
  <si>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</si>
  <si>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</si>
  <si>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</si>
  <si>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</si>
  <si>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</si>
  <si>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</si>
  <si>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</si>
  <si>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</si>
  <si>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</si>
  <si>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</si>
  <si>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</si>
  <si>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</si>
  <si>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</si>
  <si>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</si>
  <si>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</si>
  <si>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</si>
  <si>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</si>
  <si>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</si>
  <si>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</si>
  <si>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</si>
  <si>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</si>
  <si>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</si>
  <si>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</si>
  <si>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</si>
  <si>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</si>
  <si>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</si>
  <si>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</si>
  <si>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</si>
  <si>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</si>
  <si>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</si>
  <si>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</si>
  <si>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</si>
  <si>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</si>
  <si>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</si>
  <si>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</si>
  <si>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</si>
  <si>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</si>
  <si>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</si>
  <si>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</si>
  <si>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</si>
  <si>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</si>
  <si>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</si>
  <si>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</si>
  <si>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</si>
  <si>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</si>
  <si>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</si>
  <si>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</si>
  <si>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</si>
  <si>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</si>
  <si>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</si>
  <si>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</si>
  <si>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</si>
  <si>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</si>
  <si>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</si>
  <si>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</si>
  <si>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</si>
  <si>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</si>
  <si>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</si>
  <si>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</si>
  <si>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</si>
  <si>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</si>
  <si>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</si>
  <si>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</si>
  <si>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</si>
  <si>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</si>
  <si>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</si>
  <si>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</si>
  <si>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</si>
  <si>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</si>
  <si>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</si>
  <si>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</si>
  <si>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</si>
  <si>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</si>
  <si>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</si>
  <si>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</si>
  <si>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</si>
  <si>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</si>
  <si>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</si>
  <si>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</si>
  <si>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</si>
  <si>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</si>
  <si>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</si>
  <si>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</si>
  <si>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</si>
  <si>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</si>
  <si>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</si>
  <si>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</si>
  <si>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</si>
  <si>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</si>
  <si>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</si>
  <si>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</si>
  <si>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</si>
  <si>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</si>
  <si>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</si>
  <si>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</si>
  <si>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</si>
  <si>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</si>
  <si>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</si>
  <si>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</si>
  <si>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</si>
  <si>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</si>
  <si>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</si>
  <si>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</si>
  <si>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</si>
  <si>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</si>
  <si>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</si>
  <si>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</si>
  <si>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</si>
  <si>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</si>
  <si>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</si>
  <si>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</si>
  <si>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</si>
  <si>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</si>
  <si>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</si>
  <si>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</si>
  <si>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</si>
  <si>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</si>
  <si>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</si>
  <si>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</si>
  <si>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</si>
  <si>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</si>
  <si>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</si>
  <si>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</si>
  <si>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</si>
  <si>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</si>
  <si>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</si>
  <si>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</si>
  <si>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</si>
  <si>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</si>
  <si>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</si>
  <si>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</si>
  <si>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</si>
  <si>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</si>
  <si>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</si>
  <si>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</si>
  <si>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</si>
  <si>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</si>
  <si>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</si>
  <si>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</si>
  <si>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</si>
  <si>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</si>
  <si>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</si>
  <si>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</si>
  <si>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</si>
  <si>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</si>
  <si>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</si>
  <si>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</si>
  <si>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</si>
  <si>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</si>
  <si>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</si>
  <si>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</si>
  <si>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</si>
  <si>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</si>
  <si>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</si>
  <si>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</si>
  <si>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</si>
  <si>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</si>
  <si>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</si>
  <si>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</si>
  <si>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</si>
  <si>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</si>
  <si>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</si>
  <si>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</si>
  <si>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</si>
  <si>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</si>
  <si>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</si>
  <si>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</si>
  <si>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</si>
  <si>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</si>
  <si>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</si>
  <si>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</si>
  <si>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</si>
  <si>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</si>
  <si>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</si>
  <si>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</si>
  <si>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</si>
  <si>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</si>
  <si>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</si>
  <si>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</si>
  <si>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</si>
  <si>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</si>
  <si>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</si>
  <si>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</si>
  <si>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</si>
  <si>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</si>
  <si>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</si>
  <si>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</si>
  <si>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</si>
  <si>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</si>
  <si>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</si>
  <si>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</si>
  <si>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</si>
  <si>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</si>
  <si>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</si>
  <si>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</si>
  <si>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</si>
  <si>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</si>
  <si>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</si>
  <si>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</si>
  <si>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</si>
  <si>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</si>
  <si>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</si>
  <si>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</si>
  <si>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</si>
  <si>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</si>
  <si>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</si>
  <si>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</si>
  <si>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</si>
  <si>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</si>
  <si>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</si>
  <si>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</si>
  <si>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</si>
  <si>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</si>
  <si>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</si>
  <si>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</si>
  <si>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</si>
  <si>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</si>
  <si>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</si>
  <si>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</si>
  <si>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</si>
  <si>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</si>
  <si>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</si>
  <si>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</si>
  <si>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</si>
  <si>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</si>
  <si>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</si>
  <si>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</si>
  <si>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</si>
  <si>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</si>
  <si>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</si>
  <si>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</si>
  <si>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</si>
  <si>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</si>
  <si>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</si>
  <si>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</si>
  <si>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</si>
  <si>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</si>
  <si>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</si>
  <si>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</si>
  <si>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</si>
  <si>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</si>
  <si>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</si>
  <si>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</si>
  <si>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</si>
  <si>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</si>
  <si>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</si>
  <si>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</si>
  <si>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</si>
  <si>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</si>
  <si>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</si>
  <si>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</si>
  <si>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</si>
  <si>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</si>
  <si>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</si>
  <si>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</si>
  <si>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</si>
  <si>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</si>
  <si>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</si>
  <si>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</si>
  <si>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</si>
  <si>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</si>
  <si>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</si>
  <si>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</si>
  <si>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</si>
  <si>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</si>
  <si>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</si>
  <si>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</si>
  <si>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</si>
  <si>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</si>
  <si>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</si>
  <si>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</si>
  <si>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</si>
  <si>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</si>
  <si>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</si>
  <si>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</si>
  <si>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</si>
  <si>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</si>
  <si>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</si>
  <si>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</si>
  <si>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</si>
  <si>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</si>
  <si>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</si>
  <si>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</si>
  <si>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</si>
  <si>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</si>
  <si>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</si>
  <si>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</si>
  <si>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</si>
  <si>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</si>
  <si>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</si>
  <si>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</si>
  <si>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</si>
  <si>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</si>
  <si>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</si>
  <si>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</si>
  <si>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</si>
  <si>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</si>
  <si>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</si>
  <si>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</si>
  <si>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</si>
  <si>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</si>
  <si>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</si>
  <si>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</si>
  <si>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</si>
  <si>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</si>
  <si>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</si>
  <si>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</si>
  <si>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</si>
  <si>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</si>
  <si>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</si>
  <si>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</si>
  <si>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</si>
  <si>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</si>
  <si>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</si>
  <si>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</si>
  <si>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</si>
  <si>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</si>
  <si>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</si>
  <si>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</si>
  <si>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</si>
  <si>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</si>
  <si>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</si>
  <si>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</si>
  <si>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</si>
  <si>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</si>
  <si>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</si>
  <si>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</si>
  <si>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</si>
  <si>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</si>
  <si>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</si>
  <si>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</si>
  <si>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</si>
  <si>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</si>
  <si>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</si>
  <si>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</si>
  <si>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</si>
  <si>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</si>
  <si>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</si>
  <si>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</si>
  <si>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</si>
  <si>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</si>
  <si>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</si>
  <si>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</si>
  <si>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</si>
  <si>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</si>
  <si>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</si>
  <si>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</si>
  <si>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</si>
  <si>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</si>
  <si>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</si>
  <si>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</si>
  <si>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</si>
  <si>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</si>
  <si>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</si>
  <si>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</si>
  <si>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</si>
  <si>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</si>
  <si>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</si>
  <si>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</si>
  <si>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</si>
  <si>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</si>
  <si>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</si>
  <si>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</si>
  <si>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</si>
  <si>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</si>
  <si>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</si>
  <si>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</si>
  <si>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</si>
  <si>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</si>
  <si>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</si>
  <si>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</si>
  <si>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</si>
  <si>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</si>
  <si>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</si>
  <si>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</si>
  <si>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</si>
  <si>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</si>
  <si>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</si>
  <si>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</si>
  <si>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</si>
  <si>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</si>
  <si>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</si>
  <si>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</si>
  <si>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</si>
  <si>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</si>
  <si>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</si>
  <si>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</si>
  <si>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</si>
  <si>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</si>
  <si>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</si>
  <si>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</si>
  <si>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</si>
  <si>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</si>
  <si>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</si>
  <si>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</si>
  <si>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</si>
  <si>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</si>
  <si>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</si>
  <si>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</si>
  <si>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</si>
  <si>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</si>
  <si>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</si>
  <si>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</si>
  <si>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</si>
  <si>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</si>
  <si>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</si>
  <si>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</si>
  <si>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</si>
  <si>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</si>
  <si>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</si>
  <si>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</si>
  <si>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</si>
  <si>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</si>
  <si>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</si>
  <si>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</si>
  <si>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</si>
  <si>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</si>
  <si>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</si>
  <si>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</si>
  <si>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</si>
  <si>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</si>
  <si>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</si>
  <si>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</si>
  <si>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</si>
  <si>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</si>
  <si>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</si>
  <si>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</si>
  <si>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</si>
  <si>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</si>
  <si>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</si>
  <si>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</si>
  <si>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</si>
  <si>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</si>
  <si>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</si>
  <si>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</si>
  <si>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</si>
  <si>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</si>
  <si>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</si>
  <si>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</si>
  <si>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</si>
  <si>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</si>
  <si>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</si>
  <si>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</si>
  <si>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</si>
  <si>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</si>
  <si>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</si>
  <si>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</si>
  <si>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</si>
  <si>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</si>
  <si>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</si>
  <si>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</si>
  <si>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</si>
  <si>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</si>
  <si>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</si>
  <si>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</si>
  <si>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</si>
  <si>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</si>
  <si>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</si>
  <si>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</si>
  <si>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</si>
  <si>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</si>
  <si>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</si>
  <si>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</si>
  <si>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</si>
  <si>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</si>
  <si>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</si>
  <si>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</si>
  <si>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</si>
  <si>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</si>
  <si>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</si>
  <si>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</si>
  <si>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</si>
  <si>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</si>
  <si>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</si>
  <si>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</si>
  <si>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</si>
  <si>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</si>
  <si>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</si>
  <si>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</si>
  <si>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</si>
  <si>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</si>
  <si>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</si>
  <si>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</si>
  <si>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</si>
  <si>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</si>
  <si>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</si>
  <si>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</si>
  <si>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</si>
  <si>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</si>
  <si>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</si>
  <si>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</si>
  <si>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</si>
  <si>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</si>
  <si>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</si>
  <si>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</si>
  <si>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</si>
  <si>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</si>
  <si>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</si>
  <si>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</si>
  <si>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</si>
  <si>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</si>
  <si>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</si>
  <si>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</si>
  <si>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</si>
  <si>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</si>
  <si>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</si>
  <si>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</si>
  <si>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</si>
  <si>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</si>
  <si>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</si>
  <si>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</si>
  <si>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</si>
  <si>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</si>
  <si>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</si>
  <si>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</si>
  <si>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</si>
  <si>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</si>
  <si>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</si>
  <si>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</si>
  <si>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</si>
  <si>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</si>
  <si>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</si>
  <si>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</si>
  <si>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</si>
  <si>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</si>
  <si>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</si>
  <si>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</si>
  <si>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</si>
  <si>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</si>
  <si>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</si>
  <si>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</si>
  <si>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</si>
  <si>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</si>
  <si>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</si>
  <si>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</si>
  <si>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</si>
  <si>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</si>
  <si>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</si>
  <si>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</si>
  <si>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</si>
  <si>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</si>
  <si>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</si>
  <si>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</si>
  <si>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</si>
  <si>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</si>
  <si>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</si>
  <si>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</si>
  <si>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</si>
  <si>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</si>
  <si>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</si>
  <si>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</si>
  <si>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</si>
  <si>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</si>
  <si>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</si>
  <si>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</si>
  <si>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</si>
  <si>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</si>
  <si>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</si>
  <si>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</si>
  <si>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</si>
  <si>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</si>
  <si>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</si>
  <si>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</si>
  <si>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</si>
  <si>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</si>
  <si>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</si>
  <si>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</si>
  <si>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</si>
  <si>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</si>
  <si>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</si>
  <si>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</si>
  <si>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</si>
  <si>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</si>
  <si>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</si>
  <si>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</si>
  <si>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</si>
  <si>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</si>
  <si>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</si>
  <si>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</si>
  <si>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</si>
  <si>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</si>
  <si>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</si>
  <si>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</si>
  <si>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</si>
  <si>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</si>
  <si>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</si>
  <si>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</si>
  <si>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</si>
  <si>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</si>
  <si>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</si>
  <si>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</si>
  <si>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</si>
  <si>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</si>
  <si>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</si>
  <si>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</si>
  <si>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</si>
  <si>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</si>
  <si>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</si>
  <si>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</si>
  <si>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</si>
  <si>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</si>
  <si>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</si>
  <si>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</si>
  <si>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</si>
  <si>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</si>
  <si>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</si>
  <si>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</si>
  <si>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</si>
  <si>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</si>
  <si>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</si>
  <si>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</si>
  <si>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</si>
  <si>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</si>
  <si>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</si>
  <si>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</si>
  <si>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</si>
  <si>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</si>
  <si>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</si>
  <si>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</si>
  <si>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</si>
  <si>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</si>
  <si>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</si>
  <si>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</si>
  <si>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</si>
  <si>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</si>
  <si>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</si>
  <si>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</si>
  <si>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</si>
  <si>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</si>
  <si>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</si>
  <si>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</si>
  <si>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</si>
  <si>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</si>
  <si>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</si>
  <si>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</si>
  <si>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</si>
  <si>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</si>
  <si>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</si>
  <si>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</si>
  <si>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</si>
  <si>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</si>
  <si>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</si>
  <si>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</si>
  <si>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</si>
  <si>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</si>
  <si>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</si>
  <si>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</si>
  <si>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</si>
  <si>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</si>
  <si>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</si>
  <si>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</si>
  <si>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</si>
  <si>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</si>
  <si>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</si>
  <si>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</si>
  <si>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</si>
  <si>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</si>
  <si>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</si>
  <si>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</si>
  <si>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</si>
  <si>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</si>
  <si>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</si>
  <si>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</si>
  <si>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</si>
  <si>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</si>
  <si>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</si>
  <si>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</si>
  <si>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</si>
  <si>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</si>
  <si>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</si>
  <si>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</si>
  <si>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</si>
  <si>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</si>
  <si>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</si>
  <si>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</si>
  <si>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</si>
  <si>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</si>
  <si>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</si>
  <si>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</si>
  <si>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</si>
  <si>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</si>
  <si>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</si>
  <si>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</si>
  <si>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</si>
  <si>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</si>
  <si>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</si>
  <si>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</si>
  <si>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</si>
  <si>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</si>
  <si>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</si>
  <si>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</si>
  <si>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</si>
  <si>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</si>
  <si>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</si>
  <si>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</si>
  <si>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</si>
  <si>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</si>
  <si>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</si>
  <si>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</si>
  <si>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</si>
  <si>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</si>
  <si>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</si>
  <si>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</si>
  <si>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</si>
  <si>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</si>
  <si>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</si>
  <si>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</si>
  <si>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</si>
  <si>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</si>
  <si>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</si>
  <si>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</si>
  <si>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</si>
  <si>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</si>
  <si>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</si>
  <si>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</si>
  <si>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</si>
  <si>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</si>
  <si>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</si>
  <si>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</si>
  <si>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</si>
  <si>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</si>
  <si>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</si>
  <si>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</si>
  <si>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</si>
  <si>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</si>
  <si>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</si>
  <si>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</si>
  <si>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</si>
  <si>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</si>
  <si>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</si>
  <si>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</si>
  <si>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</si>
  <si>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</si>
  <si>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</si>
  <si>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</si>
  <si>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</si>
  <si>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</si>
  <si>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</si>
  <si>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</si>
  <si>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</si>
  <si>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</si>
  <si>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</si>
  <si>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</si>
  <si>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</si>
  <si>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</si>
  <si>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</si>
  <si>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</si>
  <si>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</si>
  <si>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</si>
  <si>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</si>
  <si>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</si>
  <si>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</si>
  <si>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</si>
  <si>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</si>
  <si>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</si>
  <si>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</si>
  <si>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</si>
  <si>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</si>
  <si>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</si>
  <si>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</si>
  <si>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</si>
  <si>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</si>
  <si>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</si>
  <si>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</si>
  <si>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</si>
  <si>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</si>
  <si>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</si>
  <si>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</si>
  <si>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</si>
  <si>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</si>
  <si>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</si>
  <si>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</si>
  <si>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</si>
  <si>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</si>
  <si>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</si>
  <si>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</si>
  <si>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</si>
  <si>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</si>
  <si>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</si>
  <si>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</si>
  <si>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</si>
  <si>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</si>
  <si>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</si>
  <si>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</si>
  <si>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</si>
  <si>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</si>
  <si>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</si>
  <si>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</si>
  <si>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</si>
  <si>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</si>
  <si>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</si>
  <si>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</si>
  <si>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</si>
  <si>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</si>
  <si>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</si>
  <si>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</si>
  <si>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</si>
  <si>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</si>
  <si>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</si>
  <si>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</si>
  <si>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</si>
  <si>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</si>
  <si>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</si>
  <si>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</si>
  <si>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</si>
  <si>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</si>
  <si>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</si>
  <si>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</si>
  <si>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</si>
  <si>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</si>
  <si>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</si>
  <si>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</si>
  <si>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</si>
  <si>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</si>
  <si>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</si>
  <si>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</si>
  <si>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</si>
  <si>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</si>
  <si>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</si>
  <si>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</si>
  <si>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</si>
  <si>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</si>
  <si>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</si>
  <si>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</si>
  <si>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</si>
  <si>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</si>
  <si>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</si>
  <si>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</si>
  <si>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</si>
  <si>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</si>
  <si>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</si>
  <si>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</si>
  <si>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</si>
  <si>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</si>
  <si>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</si>
  <si>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</si>
  <si>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</si>
  <si>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</si>
  <si>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</si>
  <si>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</si>
  <si>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</si>
  <si>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</si>
  <si>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</si>
  <si>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</si>
  <si>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</si>
  <si>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</si>
  <si>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</si>
  <si>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</si>
  <si>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</si>
  <si>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</si>
  <si>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</si>
  <si>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</si>
  <si>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</si>
  <si>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</si>
  <si>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</si>
  <si>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</si>
  <si>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</si>
  <si>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</si>
  <si>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</si>
  <si>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</si>
  <si>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</si>
  <si>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</si>
  <si>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</si>
  <si>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</si>
  <si>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</si>
  <si>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</si>
  <si>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</si>
  <si>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</si>
  <si>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</si>
  <si>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</si>
  <si>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</si>
  <si>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</si>
  <si>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</si>
  <si>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</si>
  <si>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</si>
  <si>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</si>
  <si>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</si>
  <si>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</si>
  <si>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</si>
  <si>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</si>
  <si>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</si>
  <si>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</si>
  <si>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</si>
  <si>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</si>
  <si>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</si>
  <si>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</si>
  <si>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</si>
  <si>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</si>
  <si>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</si>
  <si>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</si>
  <si>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</si>
  <si>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</si>
  <si>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</si>
  <si>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</si>
  <si>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</si>
  <si>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</si>
  <si>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</si>
  <si>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</si>
  <si>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</si>
  <si>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</si>
  <si>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</si>
  <si>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</si>
  <si>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</si>
  <si>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</si>
  <si>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</si>
  <si>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</si>
  <si>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</si>
  <si>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</si>
  <si>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</si>
  <si>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</si>
  <si>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</si>
  <si>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</si>
  <si>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</si>
  <si>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</si>
  <si>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</si>
  <si>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</si>
  <si>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</si>
  <si>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</si>
  <si>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</si>
  <si>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</si>
  <si>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</si>
  <si>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</si>
  <si>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</si>
  <si>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</si>
  <si>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</si>
  <si>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</si>
  <si>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</si>
  <si>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</si>
  <si>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</si>
  <si>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</si>
  <si>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</si>
  <si>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</si>
  <si>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</si>
  <si>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</si>
  <si>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</si>
  <si>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</si>
  <si>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</si>
  <si>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</si>
  <si>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</si>
  <si>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</si>
  <si>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</si>
  <si>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</si>
  <si>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</si>
  <si>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</si>
  <si>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</si>
  <si>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</si>
  <si>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</si>
  <si>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</si>
  <si>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</si>
  <si>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</si>
  <si>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</si>
  <si>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</si>
  <si>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</si>
  <si>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</si>
  <si>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</si>
  <si>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</si>
  <si>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</si>
  <si>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</si>
  <si>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</si>
  <si>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</si>
  <si>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</si>
  <si>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</si>
  <si>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</si>
  <si>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</si>
  <si>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</si>
  <si>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</si>
  <si>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</si>
  <si>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</si>
  <si>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</si>
  <si>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</si>
  <si>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</si>
  <si>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</si>
  <si>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</si>
  <si>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</si>
  <si>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</si>
  <si>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</si>
  <si>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</si>
  <si>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</si>
  <si>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</si>
  <si>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</si>
  <si>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</si>
  <si>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</si>
  <si>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</si>
  <si>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</si>
  <si>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</si>
  <si>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</si>
  <si>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</si>
  <si>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</si>
  <si>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</si>
  <si>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</si>
  <si>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</si>
  <si>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</si>
  <si>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</si>
  <si>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</si>
  <si>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</si>
  <si>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</si>
  <si>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</si>
  <si>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</si>
  <si>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</si>
  <si>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</si>
  <si>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</si>
  <si>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</si>
  <si>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</si>
  <si>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</si>
  <si>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</si>
  <si>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</si>
  <si>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</si>
  <si>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</si>
  <si>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</si>
  <si>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</si>
  <si>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</si>
  <si>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</si>
  <si>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</si>
  <si>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</si>
  <si>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</si>
  <si>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</si>
  <si>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</si>
  <si>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</si>
  <si>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</si>
  <si>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</si>
  <si>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</si>
  <si>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</si>
  <si>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</si>
  <si>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</si>
  <si>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</si>
  <si>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</si>
  <si>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</si>
  <si>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</si>
  <si>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</si>
  <si>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</si>
  <si>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</si>
  <si>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</si>
  <si>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</si>
  <si>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</si>
  <si>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</si>
  <si>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</si>
  <si>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</si>
  <si>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</si>
  <si>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</si>
  <si>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</si>
  <si>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</si>
  <si>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</si>
  <si>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</si>
  <si>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</si>
  <si>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</si>
  <si>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</si>
  <si>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</si>
  <si>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</si>
  <si>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</si>
  <si>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</si>
  <si>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</si>
  <si>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</si>
  <si>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</si>
  <si>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</si>
  <si>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</si>
  <si>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</si>
  <si>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</si>
  <si>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</si>
  <si>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</si>
  <si>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</si>
  <si>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</si>
  <si>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</si>
  <si>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</si>
  <si>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</si>
  <si>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</si>
  <si>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</si>
  <si>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</si>
  <si>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</si>
  <si>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</si>
  <si>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</si>
  <si>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</si>
  <si>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</si>
  <si>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</si>
  <si>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</si>
  <si>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</si>
  <si>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</si>
  <si>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</si>
  <si>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</si>
  <si>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</si>
  <si>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</si>
  <si>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</si>
  <si>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</si>
  <si>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</si>
  <si>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</si>
  <si>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</si>
  <si>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</si>
  <si>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</si>
  <si>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</si>
  <si>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</si>
  <si>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</si>
  <si>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</si>
  <si>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</si>
  <si>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</si>
  <si>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</si>
  <si>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</si>
  <si>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</si>
  <si>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</si>
  <si>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</si>
  <si>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</si>
  <si>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</si>
  <si>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</si>
  <si>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</si>
  <si>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</si>
  <si>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</si>
  <si>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</si>
  <si>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</si>
  <si>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</si>
  <si>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</si>
  <si>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</si>
  <si>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</si>
  <si>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</si>
  <si>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</si>
  <si>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</si>
  <si>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</si>
  <si>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</si>
  <si>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</si>
  <si>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</si>
  <si>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</si>
  <si>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</si>
  <si>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</si>
  <si>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</si>
  <si>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</si>
  <si>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</si>
  <si>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</si>
  <si>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</si>
  <si>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</si>
  <si>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</si>
  <si>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</si>
  <si>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</si>
  <si>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</si>
  <si>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</si>
  <si>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</si>
  <si>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</si>
  <si>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</si>
  <si>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</si>
  <si>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</si>
  <si>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</si>
  <si>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</si>
  <si>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</si>
  <si>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</si>
  <si>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</si>
  <si>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</si>
  <si>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</si>
  <si>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</si>
  <si>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</si>
  <si>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</si>
  <si>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</si>
  <si>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</si>
  <si>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</si>
  <si>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</si>
  <si>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</si>
  <si>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</si>
  <si>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</si>
  <si>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</si>
  <si>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</si>
  <si>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</si>
  <si>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</si>
  <si>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</si>
  <si>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</si>
  <si>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</si>
  <si>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</si>
  <si>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</si>
  <si>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</si>
  <si>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</si>
  <si>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</si>
  <si>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</si>
  <si>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</si>
  <si>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</si>
  <si>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</si>
  <si>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</si>
  <si>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</si>
  <si>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</si>
  <si>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</si>
  <si>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</si>
  <si>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</si>
  <si>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</si>
  <si>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</si>
  <si>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</si>
  <si>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</si>
  <si>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</si>
  <si>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</si>
  <si>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</si>
  <si>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</si>
  <si>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</si>
  <si>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</si>
  <si>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</si>
  <si>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</si>
  <si>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</si>
  <si>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</si>
  <si>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</si>
  <si>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</si>
  <si>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</si>
  <si>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</si>
  <si>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</si>
  <si>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</si>
  <si>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</si>
  <si>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</si>
  <si>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</si>
  <si>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</si>
  <si>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</si>
  <si>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</si>
  <si>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</si>
  <si>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</si>
  <si>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</si>
  <si>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</si>
  <si>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</si>
  <si>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</si>
  <si>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</si>
  <si>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</si>
  <si>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</si>
  <si>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</si>
  <si>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</si>
  <si>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</si>
  <si>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</si>
  <si>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</si>
  <si>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</si>
  <si>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</si>
  <si>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</si>
  <si>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</si>
  <si>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</si>
  <si>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</si>
  <si>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</si>
  <si>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</si>
  <si>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</si>
  <si>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</si>
  <si>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</si>
  <si>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</si>
  <si>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</si>
  <si>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</si>
  <si>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</si>
  <si>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</si>
  <si>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</si>
  <si>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</si>
  <si>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</si>
  <si>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</si>
  <si>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</si>
  <si>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</si>
  <si>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</si>
  <si>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</si>
  <si>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</si>
  <si>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</si>
  <si>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</si>
  <si>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</si>
  <si>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</si>
  <si>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</si>
  <si>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</si>
  <si>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</si>
  <si>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</si>
  <si>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</si>
  <si>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</si>
  <si>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</si>
  <si>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</si>
  <si>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</si>
  <si>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</si>
  <si>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</si>
  <si>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</si>
  <si>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</si>
  <si>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</si>
  <si>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</si>
  <si>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</si>
  <si>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</si>
  <si>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</si>
  <si>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</si>
  <si>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</si>
  <si>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</si>
  <si>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</si>
  <si>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</si>
  <si>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</si>
  <si>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</si>
  <si>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</si>
  <si>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</si>
  <si>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</si>
  <si>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</si>
  <si>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</si>
  <si>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</si>
  <si>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</si>
  <si>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</si>
  <si>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</si>
  <si>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</si>
  <si>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</si>
  <si>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</si>
  <si>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</si>
  <si>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</si>
  <si>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</si>
  <si>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</si>
  <si>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</si>
  <si>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</si>
  <si>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</si>
  <si>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</si>
  <si>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</si>
  <si>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</si>
  <si>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</si>
  <si>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</si>
  <si>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</si>
  <si>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</si>
  <si>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</si>
  <si>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</si>
  <si>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</si>
  <si>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</si>
  <si>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</si>
  <si>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</si>
  <si>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</si>
  <si>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</si>
  <si>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</si>
  <si>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</si>
  <si>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</si>
  <si>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</si>
  <si>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</si>
  <si>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</si>
  <si>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</si>
  <si>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</si>
  <si>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</si>
  <si>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</si>
  <si>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</si>
  <si>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</si>
  <si>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</si>
  <si>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</si>
  <si>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</si>
  <si>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</si>
  <si>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</si>
  <si>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</si>
  <si>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</si>
  <si>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</si>
  <si>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</si>
  <si>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</si>
  <si>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</si>
  <si>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</si>
  <si>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</si>
  <si>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</si>
  <si>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</si>
  <si>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</si>
  <si>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</si>
  <si>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</si>
  <si>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</si>
  <si>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</si>
  <si>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</si>
  <si>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</si>
  <si>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</si>
  <si>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</si>
  <si>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</si>
  <si>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</si>
  <si>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</si>
  <si>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</si>
  <si>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</si>
  <si>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</si>
  <si>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</si>
  <si>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</si>
  <si>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</si>
  <si>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</si>
  <si>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</si>
  <si>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</si>
  <si>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</si>
  <si>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</si>
  <si>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</si>
  <si>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</si>
  <si>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</si>
  <si>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</si>
  <si>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</si>
  <si>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</si>
  <si>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</si>
  <si>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</si>
  <si>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</si>
  <si>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</si>
  <si>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</si>
  <si>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</si>
  <si>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</si>
  <si>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</si>
  <si>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</si>
  <si>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</si>
  <si>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</si>
  <si>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</si>
  <si>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</si>
  <si>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</si>
  <si>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</si>
  <si>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</si>
  <si>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</si>
  <si>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</si>
  <si>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</si>
  <si>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</si>
  <si>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</si>
  <si>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</si>
  <si>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</si>
  <si>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</si>
  <si>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</si>
  <si>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</si>
  <si>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</si>
  <si>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</si>
  <si>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</si>
  <si>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</si>
  <si>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</si>
  <si>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</si>
  <si>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</si>
  <si>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</si>
  <si>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</si>
  <si>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</si>
  <si>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</si>
  <si>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</si>
  <si>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</si>
  <si>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</si>
  <si>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</si>
  <si>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</si>
  <si>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</si>
  <si>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</si>
  <si>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</si>
  <si>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</si>
  <si>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</si>
  <si>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</si>
  <si>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</si>
  <si>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</si>
  <si>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</si>
  <si>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</si>
  <si>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</si>
  <si>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</si>
  <si>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</si>
  <si>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</si>
  <si>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</si>
  <si>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</si>
  <si>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</si>
  <si>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</si>
  <si>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</si>
  <si>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</si>
  <si>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</si>
  <si>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</si>
  <si>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</si>
  <si>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</si>
  <si>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</si>
  <si>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</si>
  <si>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</si>
  <si>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</si>
  <si>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</si>
  <si>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</si>
  <si>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</si>
  <si>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</si>
  <si>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</si>
  <si>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</si>
  <si>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</si>
  <si>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</si>
  <si>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</si>
  <si>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</si>
  <si>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</si>
  <si>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</si>
  <si>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</si>
  <si>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</si>
  <si>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</si>
  <si>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</si>
  <si>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</si>
  <si>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</si>
  <si>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</si>
  <si>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</si>
  <si>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</si>
  <si>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</si>
  <si>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</si>
  <si>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</si>
  <si>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</si>
  <si>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</si>
  <si>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</si>
  <si>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</si>
  <si>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</si>
  <si>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</si>
  <si>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</si>
  <si>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</si>
  <si>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</si>
  <si>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</si>
  <si>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</si>
  <si>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</si>
  <si>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</si>
  <si>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</si>
  <si>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</si>
  <si>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</si>
  <si>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</si>
  <si>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</si>
  <si>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</si>
  <si>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</si>
  <si>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</si>
  <si>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</si>
  <si>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</si>
  <si>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</si>
  <si>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</si>
  <si>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</si>
  <si>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</si>
  <si>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</si>
  <si>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</si>
  <si>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</si>
  <si>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</si>
  <si>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</si>
  <si>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</si>
  <si>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</si>
  <si>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</si>
  <si>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</si>
  <si>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</si>
  <si>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</si>
  <si>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</si>
  <si>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</si>
  <si>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</si>
  <si>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</si>
  <si>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</si>
  <si>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</si>
  <si>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</si>
  <si>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</si>
  <si>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</si>
  <si>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</si>
  <si>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</si>
  <si>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</si>
  <si>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</si>
  <si>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</si>
  <si>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</si>
  <si>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</si>
  <si>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</si>
  <si>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</si>
  <si>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</si>
  <si>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</si>
  <si>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</si>
  <si>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</si>
  <si>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</si>
  <si>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</si>
  <si>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</si>
  <si>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</si>
  <si>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</si>
  <si>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</si>
  <si>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</si>
  <si>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</si>
  <si>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</si>
  <si>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</si>
  <si>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</si>
  <si>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</si>
  <si>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</si>
  <si>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</si>
  <si>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</si>
  <si>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</si>
  <si>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</si>
  <si>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</si>
  <si>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</si>
  <si>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</si>
  <si>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</si>
  <si>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</si>
  <si>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</si>
  <si>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</si>
  <si>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</si>
  <si>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</si>
  <si>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</si>
  <si>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</si>
  <si>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</si>
  <si>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</si>
  <si>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</si>
  <si>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</si>
  <si>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</si>
  <si>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</si>
  <si>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</si>
  <si>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</si>
  <si>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</si>
  <si>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</si>
  <si>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</si>
  <si>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</si>
  <si>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</si>
  <si>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</si>
  <si>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</si>
  <si>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</si>
  <si>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</si>
  <si>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</si>
  <si>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</si>
  <si>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</si>
  <si>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</si>
  <si>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</si>
  <si>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</si>
  <si>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</si>
  <si>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</si>
  <si>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</si>
  <si>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</si>
  <si>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</si>
  <si>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</si>
  <si>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</si>
  <si>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</si>
  <si>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</si>
  <si>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</si>
  <si>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</si>
  <si>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</si>
  <si>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</si>
  <si>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</si>
  <si>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</si>
  <si>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</si>
  <si>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</si>
  <si>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</si>
  <si>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</si>
  <si>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</si>
  <si>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</si>
  <si>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</si>
  <si>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</si>
  <si>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</si>
  <si>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</si>
  <si>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</si>
  <si>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</si>
  <si>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</si>
  <si>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</si>
  <si>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</si>
  <si>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</si>
  <si>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</si>
  <si>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</si>
  <si>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</si>
  <si>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</si>
  <si>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</si>
  <si>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</si>
  <si>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</si>
  <si>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</si>
  <si>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</si>
  <si>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</si>
  <si>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</si>
  <si>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</si>
  <si>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</si>
  <si>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</si>
  <si>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</si>
  <si>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</si>
  <si>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</si>
  <si>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</si>
  <si>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</si>
  <si>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</si>
  <si>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</si>
  <si>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</si>
  <si>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</si>
  <si>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</si>
  <si>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</si>
  <si>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</si>
  <si>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</si>
  <si>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</si>
  <si>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</si>
  <si>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</si>
  <si>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</si>
  <si>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</si>
  <si>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</si>
  <si>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</si>
  <si>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</si>
  <si>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</si>
  <si>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</si>
  <si>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</si>
  <si>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</si>
  <si>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</si>
  <si>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</si>
  <si>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</si>
  <si>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</si>
  <si>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</si>
  <si>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</si>
  <si>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</si>
  <si>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</si>
  <si>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</si>
  <si>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</si>
  <si>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</si>
  <si>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</si>
  <si>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</si>
  <si>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</si>
  <si>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</si>
  <si>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</si>
  <si>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</si>
  <si>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</si>
  <si>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</si>
  <si>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</si>
  <si>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</si>
  <si>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</si>
  <si>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</si>
  <si>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</si>
  <si>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</si>
  <si>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</si>
  <si>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</si>
  <si>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</si>
  <si>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</si>
  <si>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</si>
  <si>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</si>
  <si>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</si>
  <si>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</si>
  <si>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</si>
  <si>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</si>
  <si>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</si>
  <si>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</si>
  <si>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</si>
  <si>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</si>
  <si>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</si>
  <si>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</si>
  <si>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</si>
  <si>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</si>
  <si>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</si>
  <si>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</si>
  <si>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</si>
  <si>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</si>
  <si>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</si>
  <si>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</si>
  <si>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</si>
  <si>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</si>
  <si>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</si>
  <si>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</si>
  <si>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</si>
  <si>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</si>
  <si>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</si>
  <si>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</si>
  <si>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</si>
  <si>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</si>
  <si>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</si>
  <si>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</si>
  <si>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</si>
  <si>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</si>
  <si>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</si>
  <si>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</si>
  <si>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</si>
  <si>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</si>
  <si>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</si>
  <si>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</si>
  <si>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</si>
  <si>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</si>
  <si>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</si>
  <si>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</si>
  <si>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</si>
  <si>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</si>
  <si>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</si>
  <si>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</si>
  <si>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</si>
  <si>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</si>
  <si>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</si>
  <si>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</si>
  <si>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</si>
  <si>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</si>
  <si>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</si>
  <si>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</si>
  <si>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</si>
  <si>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</si>
  <si>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</si>
  <si>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</si>
  <si>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</si>
  <si>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</si>
  <si>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</si>
  <si>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</si>
  <si>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</si>
  <si>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</si>
  <si>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</si>
  <si>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</si>
  <si>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</si>
  <si>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</si>
  <si>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</si>
  <si>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</si>
  <si>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</si>
  <si>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</si>
  <si>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</si>
  <si>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</si>
  <si>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</si>
  <si>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</si>
  <si>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</si>
  <si>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</si>
  <si>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</si>
  <si>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</si>
  <si>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</si>
  <si>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</si>
  <si>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</si>
  <si>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</si>
  <si>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</si>
  <si>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</si>
  <si>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</si>
  <si>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</si>
  <si>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</si>
  <si>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</si>
  <si>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</si>
  <si>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</si>
  <si>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</si>
  <si>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</si>
  <si>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</si>
  <si>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</si>
  <si>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</si>
  <si>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</si>
  <si>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</si>
  <si>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</si>
  <si>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</si>
  <si>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</si>
  <si>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</si>
  <si>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</si>
  <si>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</si>
  <si>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</si>
  <si>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</si>
  <si>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</si>
  <si>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</si>
  <si>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</si>
  <si>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</si>
  <si>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</si>
  <si>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</si>
  <si>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</si>
  <si>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</si>
  <si>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</si>
  <si>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</si>
  <si>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</si>
  <si>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</si>
  <si>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</si>
  <si>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</si>
  <si>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</si>
  <si>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</si>
  <si>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</si>
  <si>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</si>
  <si>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</si>
  <si>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</si>
  <si>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</si>
  <si>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</si>
  <si>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</si>
  <si>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</si>
  <si>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</si>
  <si>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</si>
  <si>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</si>
  <si>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</si>
  <si>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</si>
  <si>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</si>
  <si>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</si>
  <si>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</si>
  <si>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</si>
  <si>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</si>
  <si>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</si>
  <si>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</si>
  <si>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</si>
  <si>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</si>
  <si>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</si>
  <si>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</si>
  <si>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</si>
  <si>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</si>
  <si>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</si>
  <si>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</si>
  <si>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</si>
  <si>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</si>
  <si>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</si>
  <si>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</si>
  <si>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</si>
  <si>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</si>
  <si>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</si>
  <si>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</si>
  <si>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</si>
  <si>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</si>
  <si>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</si>
  <si>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</si>
  <si>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</si>
  <si>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</si>
  <si>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</si>
  <si>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</si>
  <si>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</si>
  <si>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</si>
  <si>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</si>
  <si>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</si>
  <si>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</si>
  <si>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</si>
  <si>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</si>
  <si>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</si>
  <si>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</si>
  <si>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</si>
  <si>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</si>
  <si>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</si>
  <si>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</si>
  <si>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</si>
  <si>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</si>
  <si>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</si>
  <si>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</si>
  <si>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</si>
  <si>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</si>
  <si>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</si>
  <si>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</si>
  <si>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</si>
  <si>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</si>
  <si>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</si>
  <si>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</si>
  <si>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</si>
  <si>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</si>
  <si>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</si>
  <si>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</si>
  <si>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</si>
  <si>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</si>
  <si>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</si>
  <si>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</si>
  <si>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</si>
  <si>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</si>
  <si>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</si>
  <si>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</si>
  <si>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</si>
  <si>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</si>
  <si>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</si>
  <si>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</si>
  <si>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</si>
  <si>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</si>
  <si>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</si>
  <si>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</si>
  <si>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</si>
  <si>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</si>
  <si>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</si>
  <si>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</si>
  <si>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</si>
  <si>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</si>
  <si>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</si>
  <si>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</si>
  <si>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</si>
  <si>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</si>
  <si>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</si>
  <si>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</si>
  <si>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</si>
  <si>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</si>
  <si>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</si>
  <si>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</si>
  <si>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</si>
  <si>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</si>
  <si>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</si>
  <si>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</si>
  <si>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</si>
  <si>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</si>
  <si>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</si>
  <si>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</si>
  <si>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</si>
  <si>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</si>
  <si>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</si>
  <si>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</si>
  <si>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</si>
  <si>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</si>
  <si>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</si>
  <si>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</si>
  <si>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</si>
  <si>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</si>
  <si>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</si>
  <si>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</si>
  <si>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</si>
  <si>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</si>
  <si>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</si>
  <si>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</si>
  <si>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</si>
  <si>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</si>
  <si>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</si>
  <si>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</si>
  <si>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</si>
  <si>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</si>
  <si>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</si>
  <si>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</si>
  <si>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</si>
  <si>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</si>
  <si>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</si>
  <si>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</si>
  <si>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</si>
  <si>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</si>
  <si>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</si>
  <si>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</si>
  <si>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</si>
  <si>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</si>
  <si>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</si>
  <si>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</si>
  <si>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</si>
  <si>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</si>
  <si>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</si>
  <si>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</si>
  <si>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</si>
  <si>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</si>
  <si>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</si>
  <si>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</si>
  <si>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</si>
  <si>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</si>
  <si>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</si>
  <si>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</si>
  <si>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</si>
  <si>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</si>
  <si>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</si>
  <si>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</si>
  <si>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</si>
  <si>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</si>
  <si>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</si>
  <si>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</si>
  <si>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</si>
  <si>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</si>
  <si>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</si>
  <si>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</si>
  <si>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</si>
  <si>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</si>
  <si>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</si>
  <si>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</si>
  <si>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</si>
  <si>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</si>
  <si>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</si>
  <si>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</si>
  <si>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</si>
  <si>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</si>
  <si>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</si>
  <si>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</si>
  <si>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</si>
  <si>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</si>
  <si>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</si>
  <si>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</si>
  <si>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</si>
  <si>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</si>
  <si>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</si>
  <si>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</si>
  <si>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</si>
  <si>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</si>
  <si>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</si>
  <si>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</si>
  <si>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</si>
  <si>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</si>
  <si>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</si>
  <si>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</si>
  <si>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</si>
  <si>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</si>
  <si>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</si>
  <si>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</si>
  <si>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</si>
  <si>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</si>
  <si>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</si>
  <si>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</si>
  <si>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</si>
  <si>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</si>
  <si>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</si>
  <si>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</si>
  <si>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</si>
  <si>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</si>
  <si>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</si>
  <si>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</si>
  <si>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</si>
  <si>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</si>
  <si>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</si>
  <si>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</si>
  <si>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</si>
  <si>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</si>
  <si>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</si>
  <si>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</si>
  <si>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</si>
  <si>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</si>
  <si>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</si>
  <si>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</si>
  <si>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</si>
  <si>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</si>
  <si>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</si>
  <si>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</si>
  <si>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</si>
  <si>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</si>
  <si>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</si>
  <si>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</si>
  <si>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</si>
  <si>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</si>
  <si>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</si>
  <si>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</si>
  <si>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</si>
  <si>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</si>
  <si>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</si>
  <si>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</si>
  <si>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</si>
  <si>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</si>
  <si>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</si>
  <si>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</si>
  <si>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</si>
  <si>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</si>
  <si>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</si>
  <si>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</si>
  <si>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</si>
  <si>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</si>
  <si>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</si>
  <si>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</si>
  <si>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</si>
  <si>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</si>
  <si>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</si>
  <si>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</si>
  <si>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</si>
  <si>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</si>
  <si>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</si>
  <si>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</si>
  <si>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</si>
  <si>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</si>
  <si>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</si>
  <si>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</si>
  <si>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</si>
  <si>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</si>
  <si>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</si>
  <si>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</si>
  <si>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</si>
  <si>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</si>
  <si>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</si>
  <si>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</si>
  <si>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</si>
  <si>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</si>
  <si>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</si>
  <si>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</si>
  <si>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</si>
  <si>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</si>
  <si>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</si>
  <si>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</si>
  <si>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</si>
  <si>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</si>
  <si>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</si>
  <si>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</si>
  <si>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</si>
  <si>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</si>
  <si>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</si>
  <si>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</si>
  <si>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</si>
  <si>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</si>
  <si>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</si>
  <si>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</si>
  <si>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</si>
  <si>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</si>
  <si>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</si>
  <si>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</si>
  <si>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</si>
  <si>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</si>
  <si>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</si>
  <si>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</si>
  <si>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</si>
  <si>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</si>
  <si>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</si>
  <si>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</si>
  <si>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</si>
  <si>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</si>
  <si>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</si>
  <si>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</si>
  <si>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</si>
  <si>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</si>
  <si>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</si>
  <si>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</si>
  <si>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</si>
  <si>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</si>
  <si>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</si>
  <si>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</si>
  <si>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</si>
  <si>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</si>
  <si>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</si>
  <si>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</si>
  <si>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</si>
  <si>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</si>
  <si>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</si>
  <si>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</si>
  <si>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</si>
  <si>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</si>
  <si>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</si>
  <si>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</si>
  <si>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</si>
  <si>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</si>
  <si>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</si>
  <si>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</si>
  <si>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</si>
  <si>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</si>
  <si>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</si>
  <si>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</si>
  <si>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</si>
  <si>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</si>
  <si>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</si>
  <si>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</si>
  <si>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</si>
  <si>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</si>
  <si>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</si>
  <si>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</si>
  <si>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</si>
  <si>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</si>
  <si>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</si>
  <si>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</si>
  <si>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</si>
  <si>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</si>
  <si>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</si>
  <si>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</si>
  <si>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</si>
  <si>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</si>
  <si>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</si>
  <si>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</si>
  <si>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</si>
  <si>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</si>
  <si>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</si>
  <si>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</si>
  <si>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</si>
  <si>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</si>
  <si>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</si>
  <si>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</si>
  <si>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</si>
  <si>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</si>
  <si>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</si>
  <si>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</si>
  <si>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</si>
  <si>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</si>
  <si>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</si>
  <si>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</si>
  <si>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</si>
  <si>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</si>
  <si>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</si>
  <si>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</si>
  <si>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</si>
  <si>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</si>
  <si>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</si>
  <si>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</si>
  <si>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</si>
  <si>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</si>
  <si>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</si>
  <si>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</si>
  <si>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</si>
  <si>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</si>
  <si>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</si>
  <si>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</si>
  <si>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</si>
  <si>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</si>
  <si>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</si>
  <si>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</si>
  <si>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</si>
  <si>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</si>
  <si>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</si>
  <si>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</si>
  <si>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</si>
  <si>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</si>
  <si>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</si>
  <si>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</si>
  <si>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</si>
  <si>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</si>
  <si>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</si>
  <si>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</si>
  <si>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</si>
  <si>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</si>
  <si>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</si>
  <si>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</si>
  <si>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</si>
  <si>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</si>
  <si>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</si>
  <si>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</si>
  <si>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</si>
  <si>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</si>
  <si>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</si>
  <si>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</si>
  <si>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</si>
  <si>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</si>
  <si>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</si>
  <si>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</si>
  <si>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</si>
  <si>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</si>
  <si>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</si>
  <si>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</si>
  <si>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</si>
  <si>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</si>
  <si>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</si>
  <si>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</si>
  <si>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</si>
  <si>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</si>
  <si>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</si>
  <si>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</si>
  <si>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</si>
  <si>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</si>
  <si>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</si>
  <si>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</si>
  <si>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</si>
  <si>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</si>
  <si>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</si>
  <si>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</si>
  <si>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</si>
  <si>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</si>
  <si>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</si>
  <si>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</si>
  <si>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</si>
  <si>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</si>
  <si>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</si>
  <si>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</si>
  <si>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</si>
  <si>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</si>
  <si>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</si>
  <si>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</si>
  <si>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</si>
  <si>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</si>
  <si>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</si>
  <si>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</si>
  <si>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</si>
  <si>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</si>
  <si>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</si>
  <si>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</si>
  <si>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</si>
  <si>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</si>
  <si>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</si>
  <si>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</si>
  <si>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</si>
  <si>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</si>
  <si>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</si>
  <si>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</si>
  <si>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</si>
  <si>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</si>
  <si>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</si>
  <si>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</si>
  <si>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</si>
  <si>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</si>
  <si>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</si>
  <si>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</si>
  <si>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</si>
  <si>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</si>
  <si>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</si>
  <si>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</si>
  <si>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</si>
  <si>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</si>
  <si>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</si>
  <si>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</si>
  <si>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</si>
  <si>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</si>
  <si>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</si>
  <si>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</si>
  <si>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</si>
  <si>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</si>
  <si>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</si>
  <si>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</si>
  <si>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</si>
  <si>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</si>
  <si>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</si>
  <si>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</si>
  <si>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</si>
  <si>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</si>
  <si>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</si>
  <si>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</si>
  <si>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</si>
  <si>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</si>
  <si>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</si>
  <si>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</si>
  <si>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</si>
  <si>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</si>
  <si>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</si>
  <si>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</si>
  <si>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</si>
  <si>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</si>
  <si>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</si>
  <si>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</si>
  <si>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</si>
  <si>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</si>
  <si>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</si>
  <si>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</si>
  <si>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</si>
  <si>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</si>
  <si>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</si>
  <si>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</si>
  <si>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</si>
  <si>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</si>
  <si>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</si>
  <si>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</si>
  <si>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</si>
  <si>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</si>
  <si>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</si>
  <si>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</si>
  <si>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</si>
  <si>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</si>
  <si>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</si>
  <si>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</si>
  <si>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</si>
  <si>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</si>
  <si>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</si>
  <si>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</si>
  <si>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</si>
  <si>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</si>
  <si>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</si>
  <si>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</si>
  <si>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</si>
  <si>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</si>
  <si>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</si>
  <si>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</si>
  <si>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</si>
  <si>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</si>
  <si>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</si>
  <si>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</si>
  <si>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</si>
  <si>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</si>
  <si>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</si>
  <si>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</si>
  <si>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</si>
  <si>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</si>
  <si>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</si>
  <si>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</si>
  <si>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</si>
  <si>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</si>
  <si>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</si>
  <si>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</si>
  <si>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</si>
  <si>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</si>
  <si>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</si>
  <si>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</si>
  <si>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</si>
  <si>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</si>
  <si>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</si>
  <si>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</si>
  <si>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</si>
  <si>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</si>
  <si>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</si>
  <si>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</si>
  <si>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</si>
  <si>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</si>
  <si>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</si>
  <si>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</si>
  <si>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</si>
  <si>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</si>
  <si>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</si>
  <si>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</si>
  <si>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</si>
  <si>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</si>
  <si>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</si>
  <si>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</si>
  <si>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</si>
  <si>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</si>
  <si>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</si>
  <si>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</si>
  <si>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</si>
  <si>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</si>
  <si>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</si>
  <si>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</si>
  <si>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</si>
  <si>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</si>
  <si>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</si>
  <si>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</si>
  <si>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</si>
  <si>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</si>
  <si>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</si>
  <si>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</si>
  <si>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</si>
  <si>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</si>
  <si>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</si>
  <si>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</si>
  <si>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</si>
  <si>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</si>
  <si>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</si>
  <si>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</si>
  <si>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</si>
  <si>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</si>
  <si>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</si>
  <si>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</si>
  <si>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</si>
  <si>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</si>
  <si>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</si>
  <si>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</si>
  <si>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</si>
  <si>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</si>
  <si>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</si>
  <si>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</si>
  <si>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</si>
  <si>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</si>
  <si>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</si>
  <si>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</si>
  <si>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</si>
  <si>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</si>
  <si>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</si>
  <si>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</si>
  <si>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</si>
  <si>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</si>
  <si>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</si>
  <si>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</si>
  <si>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</si>
  <si>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</si>
  <si>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</si>
  <si>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</si>
  <si>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</si>
  <si>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</si>
  <si>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</si>
  <si>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</si>
  <si>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</si>
  <si>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</si>
  <si>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</si>
  <si>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</si>
  <si>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</si>
  <si>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</si>
  <si>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</si>
  <si>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</si>
  <si>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</si>
  <si>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</si>
  <si>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</si>
  <si>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</si>
  <si>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</si>
  <si>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</si>
  <si>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</si>
  <si>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</si>
  <si>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</si>
  <si>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</si>
  <si>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</si>
  <si>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</si>
  <si>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</si>
  <si>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</si>
  <si>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</si>
  <si>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</si>
  <si>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</si>
  <si>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</si>
  <si>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</si>
  <si>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</si>
  <si>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</si>
  <si>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</si>
  <si>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</si>
  <si>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</si>
  <si>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</si>
  <si>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</si>
  <si>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</si>
  <si>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</si>
  <si>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</si>
  <si>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</si>
  <si>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</si>
  <si>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</si>
  <si>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</si>
  <si>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</si>
  <si>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</si>
  <si>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</si>
  <si>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</si>
  <si>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</si>
  <si>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</si>
  <si>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</si>
  <si>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</si>
  <si>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</si>
  <si>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</si>
  <si>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</si>
  <si>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</si>
  <si>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</si>
  <si>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</si>
  <si>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</si>
  <si>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</si>
  <si>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</si>
  <si>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</si>
  <si>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</si>
  <si>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</si>
  <si>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</si>
  <si>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</si>
  <si>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</si>
  <si>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</si>
  <si>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</si>
  <si>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</si>
  <si>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</si>
  <si>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</si>
  <si>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</si>
  <si>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</si>
  <si>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</si>
  <si>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</si>
  <si>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</si>
  <si>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</si>
  <si>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</si>
  <si>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</si>
  <si>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</si>
  <si>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</si>
  <si>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</si>
  <si>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</si>
  <si>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</si>
  <si>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</si>
  <si>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</si>
  <si>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</si>
  <si>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</si>
  <si>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</si>
  <si>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</si>
  <si>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</si>
  <si>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</si>
  <si>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</si>
  <si>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</si>
  <si>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</si>
  <si>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</si>
  <si>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</si>
  <si>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</si>
  <si>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</si>
  <si>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</si>
  <si>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</si>
  <si>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</si>
  <si>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</si>
  <si>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</si>
  <si>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</si>
  <si>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</si>
  <si>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</si>
  <si>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</si>
  <si>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</si>
  <si>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</si>
  <si>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</si>
  <si>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</si>
  <si>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</si>
  <si>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</si>
  <si>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</si>
  <si>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</si>
  <si>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</si>
  <si>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</si>
  <si>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</si>
  <si>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</si>
  <si>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</si>
  <si>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</si>
  <si>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</si>
  <si>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</si>
  <si>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</si>
  <si>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</si>
  <si>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</si>
  <si>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</si>
  <si>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</si>
  <si>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</si>
  <si>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</si>
  <si>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</si>
  <si>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</si>
  <si>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</si>
  <si>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</si>
  <si>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</si>
  <si>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</si>
  <si>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</si>
  <si>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</si>
  <si>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</si>
  <si>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</si>
  <si>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</si>
  <si>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</si>
  <si>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</si>
  <si>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</si>
  <si>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</si>
  <si>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</si>
  <si>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</si>
  <si>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</si>
  <si>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</si>
  <si>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</si>
  <si>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</si>
  <si>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</si>
  <si>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</si>
  <si>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</si>
  <si>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</si>
  <si>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</si>
  <si>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</si>
  <si>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</si>
  <si>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</si>
  <si>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</si>
  <si>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</si>
  <si>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</si>
  <si>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</si>
  <si>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</si>
  <si>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</si>
  <si>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</si>
  <si>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</si>
  <si>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</si>
  <si>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</si>
  <si>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</si>
  <si>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</si>
  <si>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</si>
  <si>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</si>
  <si>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</si>
  <si>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</si>
  <si>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</si>
  <si>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</si>
  <si>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</si>
  <si>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</si>
  <si>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</si>
  <si>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</si>
  <si>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</si>
  <si>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</si>
  <si>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</si>
  <si>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</si>
  <si>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</si>
  <si>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</si>
  <si>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</si>
  <si>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</si>
  <si>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</si>
  <si>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</si>
  <si>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</si>
  <si>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</si>
  <si>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</si>
  <si>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</si>
  <si>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</si>
  <si>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</si>
  <si>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</si>
  <si>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</si>
  <si>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</si>
  <si>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</si>
  <si>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</si>
  <si>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</si>
  <si>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</si>
  <si>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</si>
  <si>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</si>
  <si>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</si>
  <si>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</si>
  <si>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</si>
  <si>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</si>
  <si>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</si>
  <si>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</si>
  <si>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</si>
  <si>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</si>
  <si>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</si>
  <si>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</si>
  <si>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</si>
  <si>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</si>
  <si>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</si>
  <si>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</si>
  <si>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</si>
  <si>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</si>
  <si>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</si>
  <si>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</si>
  <si>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</si>
  <si>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</si>
  <si>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</si>
  <si>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</si>
  <si>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</si>
  <si>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</si>
  <si>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</si>
  <si>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</si>
  <si>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</si>
  <si>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</si>
  <si>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</si>
  <si>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</si>
  <si>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</si>
  <si>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</si>
  <si>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</si>
  <si>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</si>
  <si>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</si>
  <si>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</si>
  <si>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</si>
  <si>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</si>
  <si>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</si>
  <si>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</si>
  <si>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</si>
  <si>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</si>
  <si>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</si>
  <si>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</si>
  <si>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</si>
  <si>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</si>
  <si>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</si>
  <si>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</si>
  <si>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</si>
  <si>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</si>
  <si>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</si>
  <si>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</si>
  <si>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</si>
  <si>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</si>
  <si>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</si>
  <si>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</si>
  <si>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</si>
  <si>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</si>
  <si>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</si>
  <si>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</si>
  <si>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</si>
  <si>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</si>
  <si>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</si>
  <si>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</si>
  <si>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</si>
  <si>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</si>
  <si>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</si>
  <si>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</si>
  <si>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</si>
  <si>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</si>
  <si>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</si>
  <si>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</si>
  <si>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</si>
  <si>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</si>
  <si>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</si>
  <si>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</si>
  <si>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</si>
  <si>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</si>
  <si>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</si>
  <si>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</si>
  <si>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</si>
  <si>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</si>
  <si>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</si>
  <si>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</si>
  <si>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</si>
  <si>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</si>
  <si>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</si>
  <si>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</si>
  <si>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</si>
  <si>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</si>
  <si>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</si>
  <si>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</si>
  <si>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</si>
  <si>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</si>
  <si>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</si>
  <si>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</si>
  <si>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</si>
  <si>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</si>
  <si>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</si>
  <si>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</si>
  <si>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</si>
  <si>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</si>
  <si>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</si>
  <si>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</si>
  <si>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</si>
  <si>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</si>
  <si>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</si>
  <si>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</si>
  <si>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</si>
  <si>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</si>
  <si>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</si>
  <si>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</si>
  <si>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</si>
  <si>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</si>
  <si>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</si>
  <si>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</si>
  <si>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</si>
  <si>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</si>
  <si>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</si>
  <si>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</si>
  <si>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</si>
  <si>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</si>
  <si>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</si>
  <si>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</si>
  <si>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</si>
  <si>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</si>
  <si>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</si>
  <si>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</si>
  <si>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</si>
  <si>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</si>
  <si>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</si>
  <si>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</si>
  <si>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</si>
  <si>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</si>
  <si>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</si>
  <si>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</si>
  <si>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</si>
  <si>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</si>
  <si>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</si>
  <si>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</si>
  <si>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</si>
  <si>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</si>
  <si>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</si>
  <si>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</si>
  <si>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</si>
  <si>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</si>
  <si>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</si>
  <si>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</si>
  <si>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</si>
  <si>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</si>
  <si>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</si>
  <si>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</si>
  <si>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</si>
  <si>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</si>
  <si>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</si>
  <si>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</si>
  <si>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</si>
  <si>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</si>
  <si>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</si>
  <si>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</si>
  <si>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</si>
  <si>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</si>
  <si>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</si>
  <si>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</si>
  <si>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</si>
  <si>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</si>
  <si>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</si>
  <si>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</si>
  <si>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</si>
  <si>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</si>
  <si>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</si>
  <si>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</si>
  <si>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</si>
  <si>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</si>
  <si>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</si>
  <si>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</si>
  <si>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</si>
  <si>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</si>
  <si>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</si>
  <si>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</si>
  <si>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</si>
  <si>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</si>
  <si>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</si>
  <si>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</si>
  <si>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</si>
  <si>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</si>
  <si>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</si>
  <si>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</si>
  <si>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</si>
  <si>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</si>
  <si>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</si>
  <si>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</si>
  <si>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</si>
  <si>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</si>
  <si>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</si>
  <si>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</si>
  <si>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</si>
  <si>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</si>
  <si>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</si>
  <si>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</si>
  <si>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</si>
  <si>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</si>
  <si>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</si>
  <si>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</si>
  <si>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</si>
  <si>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</si>
  <si>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</si>
  <si>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</si>
  <si>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</si>
  <si>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</si>
  <si>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</si>
  <si>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</si>
  <si>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</si>
  <si>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</si>
  <si>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</si>
  <si>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</si>
  <si>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</si>
  <si>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</si>
  <si>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</si>
  <si>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</si>
  <si>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</si>
  <si>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</si>
  <si>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</si>
  <si>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</si>
  <si>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</si>
  <si>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</si>
  <si>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</si>
  <si>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</si>
  <si>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</si>
  <si>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</si>
  <si>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</si>
  <si>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</si>
  <si>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</si>
  <si>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</si>
  <si>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</si>
  <si>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</si>
  <si>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</si>
  <si>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</si>
  <si>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</si>
  <si>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</si>
  <si>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</si>
  <si>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</si>
  <si>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</si>
  <si>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</si>
  <si>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</si>
  <si>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</si>
  <si>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</si>
  <si>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</si>
  <si>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</si>
  <si>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</si>
  <si>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</si>
  <si>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</si>
  <si>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</si>
  <si>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</si>
  <si>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</si>
  <si>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</si>
  <si>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</si>
  <si>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</si>
  <si>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</si>
  <si>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</si>
  <si>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</si>
  <si>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</si>
  <si>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</si>
  <si>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</si>
  <si>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</si>
  <si>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</si>
  <si>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</si>
  <si>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</si>
  <si>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</si>
  <si>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</si>
  <si>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</si>
  <si>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</si>
  <si>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</si>
  <si>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</si>
  <si>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</si>
  <si>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</si>
  <si>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</si>
  <si>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</si>
  <si>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</si>
  <si>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</si>
  <si>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</si>
  <si>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</si>
  <si>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</si>
  <si>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</si>
  <si>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</si>
  <si>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</si>
  <si>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</si>
  <si>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</si>
  <si>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</si>
  <si>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</si>
  <si>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</si>
  <si>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</si>
  <si>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</si>
  <si>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</si>
  <si>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</si>
  <si>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</si>
  <si>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</si>
  <si>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</si>
  <si>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</si>
  <si>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</si>
  <si>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</si>
  <si>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</si>
  <si>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</si>
  <si>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</si>
  <si>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</si>
  <si>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</si>
  <si>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</si>
  <si>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</si>
  <si>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</si>
  <si>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</si>
  <si>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</si>
  <si>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</si>
  <si>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</si>
  <si>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</si>
  <si>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</si>
  <si>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</si>
  <si>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</si>
  <si>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</si>
  <si>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</si>
  <si>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</si>
  <si>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</si>
  <si>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</si>
  <si>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</si>
  <si>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</si>
  <si>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</si>
  <si>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</si>
  <si>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</si>
  <si>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</si>
  <si>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</si>
  <si>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</si>
  <si>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</si>
  <si>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</si>
  <si>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</si>
  <si>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</si>
  <si>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</si>
  <si>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</si>
  <si>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</si>
  <si>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</si>
  <si>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</si>
  <si>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</si>
  <si>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</si>
  <si>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</si>
  <si>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</si>
  <si>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</si>
  <si>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</si>
  <si>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</si>
  <si>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</si>
  <si>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</si>
  <si>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</si>
  <si>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</si>
  <si>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</si>
  <si>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</si>
  <si>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</si>
  <si>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</si>
  <si>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</si>
  <si>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</si>
  <si>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</si>
  <si>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</si>
  <si>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</si>
  <si>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</si>
  <si>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</si>
  <si>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</si>
  <si>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</si>
  <si>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</si>
  <si>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</si>
  <si>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</si>
  <si>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</si>
  <si>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</si>
  <si>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</si>
  <si>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</si>
  <si>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</si>
  <si>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</si>
  <si>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</si>
  <si>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</si>
  <si>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</si>
  <si>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</si>
  <si>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</si>
  <si>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</si>
  <si>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</si>
  <si>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</si>
  <si>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</si>
  <si>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</si>
  <si>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</si>
  <si>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</si>
  <si>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</si>
  <si>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</si>
  <si>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</si>
  <si>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</si>
  <si>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</si>
  <si>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</si>
  <si>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</si>
  <si>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</si>
  <si>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</si>
  <si>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</si>
  <si>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</si>
  <si>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</si>
  <si>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</si>
  <si>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</si>
  <si>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</si>
  <si>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</si>
  <si>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</si>
  <si>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</si>
  <si>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</si>
  <si>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</si>
  <si>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</si>
  <si>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</si>
  <si>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</si>
  <si>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</si>
  <si>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</si>
  <si>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</si>
  <si>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</si>
  <si>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</si>
  <si>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</si>
  <si>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</si>
  <si>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</si>
  <si>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</si>
  <si>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</si>
  <si>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</si>
  <si>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</si>
  <si>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</si>
  <si>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</si>
  <si>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</si>
  <si>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</si>
  <si>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</si>
  <si>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</si>
  <si>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</si>
  <si>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</si>
  <si>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</si>
  <si>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</si>
  <si>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</si>
  <si>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</si>
  <si>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</si>
  <si>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</si>
  <si>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</si>
  <si>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</si>
  <si>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</si>
  <si>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</si>
  <si>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</si>
  <si>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</si>
  <si>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</si>
  <si>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</si>
  <si>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</si>
  <si>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</si>
  <si>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</si>
  <si>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</si>
  <si>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</si>
  <si>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</si>
  <si>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</si>
  <si>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</si>
  <si>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</si>
  <si>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</si>
  <si>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</si>
  <si>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</si>
  <si>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</si>
  <si>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</si>
  <si>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</si>
  <si>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</si>
  <si>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</si>
  <si>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</si>
  <si>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</si>
  <si>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</si>
  <si>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</si>
  <si>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</si>
  <si>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</si>
  <si>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</si>
  <si>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</si>
  <si>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</si>
  <si>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</si>
  <si>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</si>
  <si>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</si>
  <si>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</si>
  <si>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</si>
  <si>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</si>
  <si>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</si>
  <si>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</si>
  <si>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</si>
  <si>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</si>
  <si>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</si>
  <si>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</si>
  <si>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</si>
  <si>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</si>
  <si>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</si>
  <si>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</si>
  <si>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</si>
  <si>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</si>
  <si>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</si>
  <si>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</si>
  <si>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</si>
  <si>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</si>
  <si>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</si>
  <si>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</si>
  <si>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</si>
  <si>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</si>
  <si>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</si>
  <si>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</si>
  <si>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</si>
  <si>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</si>
  <si>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</si>
  <si>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</si>
  <si>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</si>
  <si>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</si>
  <si>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</si>
  <si>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</si>
  <si>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</si>
  <si>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</si>
  <si>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</si>
  <si>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</si>
  <si>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</si>
  <si>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</si>
  <si>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</si>
  <si>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</si>
  <si>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</si>
  <si>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</si>
  <si>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</si>
  <si>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</si>
  <si>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</si>
  <si>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</si>
  <si>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</si>
  <si>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</si>
  <si>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</si>
  <si>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</si>
  <si>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</si>
  <si>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</si>
  <si>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</si>
  <si>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</si>
  <si>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</si>
  <si>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</si>
  <si>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</si>
  <si>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</si>
  <si>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</si>
  <si>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</si>
  <si>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</si>
  <si>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</si>
  <si>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</si>
  <si>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</si>
  <si>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</si>
  <si>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</si>
  <si>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</si>
  <si>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</si>
  <si>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</si>
  <si>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</si>
  <si>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</si>
  <si>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</si>
  <si>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</si>
  <si>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</si>
  <si>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</si>
  <si>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</si>
  <si>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</si>
  <si>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</si>
  <si>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</si>
  <si>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</si>
  <si>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</si>
  <si>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</si>
  <si>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</si>
  <si>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</si>
  <si>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</si>
  <si>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</si>
  <si>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</si>
  <si>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</si>
  <si>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</si>
  <si>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</si>
  <si>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</si>
  <si>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</si>
  <si>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</si>
  <si>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</si>
  <si>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</si>
  <si>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</si>
  <si>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</si>
  <si>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</si>
  <si>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</si>
  <si>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</si>
  <si>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</si>
  <si>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</si>
  <si>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</si>
  <si>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</si>
  <si>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</si>
  <si>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</si>
  <si>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</si>
  <si>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</si>
  <si>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</si>
  <si>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</si>
  <si>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</si>
  <si>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</si>
  <si>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</si>
  <si>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</si>
  <si>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</si>
  <si>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</si>
  <si>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</si>
  <si>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</si>
  <si>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</si>
  <si>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</si>
  <si>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</si>
  <si>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</si>
  <si>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</si>
  <si>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</si>
  <si>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</si>
  <si>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</si>
  <si>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</si>
  <si>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</si>
  <si>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</si>
  <si>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</si>
  <si>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</si>
  <si>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</si>
  <si>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</si>
  <si>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</si>
  <si>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</si>
  <si>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</si>
  <si>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</si>
  <si>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</si>
  <si>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</si>
  <si>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</si>
  <si>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</si>
  <si>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</si>
  <si>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</si>
  <si>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</si>
  <si>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</si>
  <si>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</si>
  <si>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</si>
  <si>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</si>
  <si>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</si>
  <si>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</si>
  <si>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</si>
  <si>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</si>
  <si>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</si>
  <si>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</si>
  <si>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</si>
  <si>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</si>
  <si>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</si>
  <si>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</si>
  <si>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</si>
  <si>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</si>
  <si>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</si>
  <si>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</si>
  <si>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</si>
  <si>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</si>
  <si>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</si>
  <si>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</si>
  <si>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</si>
  <si>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</si>
  <si>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</si>
  <si>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</si>
  <si>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</si>
  <si>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</si>
  <si>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</si>
  <si>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</si>
  <si>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</si>
  <si>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</si>
  <si>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</si>
  <si>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</si>
  <si>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</si>
  <si>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</si>
  <si>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</si>
  <si>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</si>
  <si>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</si>
  <si>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</si>
  <si>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</si>
  <si>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</si>
  <si>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</si>
  <si>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</si>
  <si>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</si>
  <si>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</si>
  <si>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</si>
  <si>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</si>
  <si>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</si>
  <si>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</si>
  <si>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</si>
  <si>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</si>
  <si>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</si>
  <si>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</si>
  <si>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</si>
  <si>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</si>
  <si>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</si>
  <si>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</si>
  <si>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</si>
  <si>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</si>
  <si>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</si>
  <si>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</si>
  <si>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</si>
  <si>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</si>
  <si>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</si>
  <si>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</si>
  <si>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</si>
  <si>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</si>
  <si>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</si>
  <si>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</si>
  <si>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</si>
  <si>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</si>
  <si>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</si>
  <si>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</si>
  <si>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</si>
  <si>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</si>
  <si>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</si>
  <si>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</si>
  <si>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</si>
  <si>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</si>
  <si>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</si>
  <si>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</si>
  <si>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</si>
  <si>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</si>
  <si>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</si>
  <si>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</si>
  <si>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</si>
  <si>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</si>
  <si>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</si>
  <si>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</si>
  <si>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</si>
  <si>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</si>
  <si>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</si>
  <si>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</si>
  <si>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</si>
  <si>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</si>
  <si>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</si>
  <si>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</si>
  <si>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</si>
  <si>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</si>
  <si>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</si>
  <si>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</si>
  <si>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</si>
  <si>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</si>
  <si>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</si>
  <si>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</si>
  <si>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</si>
  <si>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</si>
  <si>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</si>
  <si>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</si>
  <si>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</si>
  <si>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</si>
  <si>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</si>
  <si>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</si>
  <si>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</si>
  <si>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</si>
  <si>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</si>
  <si>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</si>
  <si>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</si>
  <si>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</si>
  <si>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</si>
  <si>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</si>
  <si>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</si>
  <si>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</si>
  <si>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</si>
  <si>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</si>
  <si>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</si>
  <si>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</si>
  <si>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</si>
  <si>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</si>
  <si>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</si>
  <si>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</si>
  <si>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</si>
  <si>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</si>
  <si>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</si>
  <si>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</si>
  <si>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</si>
  <si>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</si>
  <si>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</si>
  <si>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</si>
  <si>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</si>
  <si>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</si>
  <si>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</si>
  <si>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</si>
  <si>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</si>
  <si>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</si>
  <si>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</si>
  <si>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</si>
  <si>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</si>
  <si>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</si>
  <si>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</si>
  <si>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</si>
  <si>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</si>
  <si>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</si>
  <si>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</si>
  <si>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</si>
  <si>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</si>
  <si>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</si>
  <si>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</si>
  <si>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</si>
  <si>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</si>
  <si>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</si>
  <si>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</si>
  <si>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</si>
  <si>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</si>
  <si>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</si>
  <si>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</si>
  <si>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</si>
  <si>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</si>
  <si>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</si>
  <si>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</si>
  <si>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</si>
  <si>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</si>
  <si>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</si>
  <si>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</si>
  <si>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</si>
  <si>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</si>
  <si>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</si>
  <si>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</si>
  <si>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</si>
  <si>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</si>
  <si>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</si>
  <si>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</si>
  <si>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</si>
  <si>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</si>
  <si>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</si>
  <si>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</si>
  <si>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</si>
  <si>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</si>
  <si>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</si>
  <si>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</si>
  <si>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</si>
  <si>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</si>
  <si>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</si>
  <si>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</si>
  <si>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</si>
  <si>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</si>
  <si>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</si>
  <si>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</si>
  <si>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</si>
  <si>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</si>
  <si>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</si>
  <si>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</si>
  <si>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</si>
  <si>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</si>
  <si>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</si>
  <si>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</si>
  <si>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</si>
  <si>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</si>
  <si>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</si>
  <si>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</si>
  <si>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</si>
  <si>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</si>
  <si>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</si>
  <si>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</si>
  <si>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</si>
  <si>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</si>
  <si>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</si>
  <si>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</si>
  <si>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</si>
  <si>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</si>
  <si>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</si>
  <si>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</si>
  <si>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</si>
  <si>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</si>
  <si>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</si>
  <si>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</si>
  <si>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</si>
  <si>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</si>
  <si>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</si>
  <si>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</si>
  <si>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</si>
  <si>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</si>
  <si>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</si>
  <si>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</si>
  <si>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</si>
  <si>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</si>
  <si>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</si>
  <si>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</si>
  <si>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</si>
  <si>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</si>
  <si>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</si>
  <si>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</si>
  <si>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</si>
  <si>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</si>
  <si>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</si>
  <si>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</si>
  <si>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</si>
  <si>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</si>
  <si>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</si>
  <si>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</si>
  <si>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</si>
  <si>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</si>
  <si>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</si>
  <si>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</si>
  <si>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</si>
  <si>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</si>
  <si>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</si>
  <si>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</si>
  <si>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</si>
  <si>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</si>
  <si>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</si>
  <si>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</si>
  <si>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</si>
  <si>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</si>
  <si>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</si>
  <si>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</si>
  <si>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</si>
  <si>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</si>
  <si>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</si>
  <si>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</si>
  <si>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</si>
  <si>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</si>
  <si>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</si>
  <si>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</si>
  <si>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</si>
  <si>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</si>
  <si>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</si>
  <si>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</si>
  <si>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</si>
  <si>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</si>
  <si>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</si>
  <si>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</si>
  <si>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</si>
  <si>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</si>
  <si>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</si>
  <si>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</si>
  <si>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</si>
  <si>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</si>
  <si>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</si>
  <si>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</si>
  <si>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</si>
  <si>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</si>
  <si>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</si>
  <si>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</si>
  <si>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</si>
  <si>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</si>
  <si>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</si>
  <si>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</si>
  <si>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</si>
  <si>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</si>
  <si>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</si>
  <si>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</si>
  <si>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</si>
  <si>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</si>
  <si>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</si>
  <si>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</si>
  <si>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</si>
  <si>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</si>
  <si>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</si>
  <si>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</si>
  <si>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</si>
  <si>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</si>
  <si>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</si>
  <si>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</si>
  <si>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</si>
  <si>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</si>
  <si>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</si>
  <si>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</si>
  <si>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</si>
  <si>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</si>
  <si>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</si>
  <si>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</si>
  <si>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</si>
  <si>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</si>
  <si>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</si>
  <si>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</si>
  <si>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</si>
  <si>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</si>
  <si>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</si>
  <si>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</si>
  <si>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</si>
  <si>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</si>
  <si>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</si>
  <si>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</si>
  <si>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</si>
  <si>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</si>
  <si>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</si>
  <si>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</si>
  <si>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</si>
  <si>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</si>
  <si>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</si>
  <si>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</si>
  <si>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</si>
  <si>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</si>
  <si>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</si>
  <si>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</si>
  <si>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</si>
  <si>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</si>
  <si>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</si>
  <si>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</si>
  <si>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</si>
  <si>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</si>
  <si>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</si>
  <si>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</si>
  <si>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</si>
  <si>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</si>
  <si>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</si>
  <si>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</si>
  <si>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</si>
  <si>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</si>
  <si>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</si>
  <si>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</si>
  <si>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</si>
  <si>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</si>
  <si>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</si>
  <si>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</si>
  <si>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</si>
  <si>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</si>
  <si>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</si>
  <si>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</si>
  <si>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</si>
  <si>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</si>
  <si>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</si>
  <si>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</si>
  <si>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</si>
  <si>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</si>
  <si>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</si>
  <si>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</si>
  <si>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</si>
  <si>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</si>
  <si>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</si>
  <si>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</si>
  <si>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</si>
  <si>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</si>
  <si>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</si>
  <si>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</si>
  <si>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</si>
  <si>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</si>
  <si>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</si>
  <si>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</si>
  <si>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</si>
  <si>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</si>
  <si>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</si>
  <si>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</si>
  <si>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</si>
  <si>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</si>
  <si>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</si>
  <si>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</si>
  <si>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</si>
  <si>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</si>
  <si>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</si>
  <si>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</si>
  <si>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</si>
  <si>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</si>
  <si>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</si>
  <si>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</si>
  <si>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</si>
  <si>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</si>
  <si>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</si>
  <si>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</si>
  <si>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</si>
  <si>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</si>
  <si>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</si>
  <si>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</si>
  <si>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</si>
  <si>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</si>
  <si>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</si>
  <si>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</si>
  <si>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</si>
  <si>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</si>
  <si>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</si>
  <si>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</si>
  <si>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</si>
  <si>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</si>
  <si>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</si>
  <si>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</si>
  <si>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</si>
  <si>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</si>
  <si>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</si>
  <si>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</si>
  <si>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</si>
  <si>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</si>
  <si>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</si>
  <si>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</si>
  <si>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</si>
  <si>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</si>
  <si>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</si>
  <si>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</si>
  <si>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</si>
  <si>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</si>
  <si>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</si>
  <si>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</si>
  <si>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</si>
  <si>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</si>
  <si>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</si>
  <si>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</si>
  <si>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</si>
  <si>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</si>
  <si>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</si>
  <si>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</si>
  <si>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</si>
  <si>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</si>
  <si>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</si>
  <si>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</si>
  <si>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</si>
  <si>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</si>
  <si>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</si>
  <si>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</si>
  <si>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</si>
  <si>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</si>
  <si>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</si>
  <si>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</si>
  <si>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</si>
  <si>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</si>
  <si>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</si>
  <si>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</si>
  <si>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</si>
  <si>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</si>
  <si>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</si>
  <si>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</si>
  <si>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</si>
  <si>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</si>
  <si>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</si>
  <si>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</si>
  <si>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</si>
  <si>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</si>
  <si>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</si>
  <si>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</si>
  <si>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</si>
  <si>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</si>
  <si>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</si>
  <si>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</si>
  <si>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</si>
  <si>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</si>
  <si>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</si>
  <si>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</si>
  <si>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</si>
  <si>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</si>
  <si>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</si>
  <si>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</si>
  <si>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</si>
  <si>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</si>
  <si>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</si>
  <si>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</si>
  <si>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</si>
  <si>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</si>
  <si>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</si>
  <si>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</si>
  <si>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</si>
  <si>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</si>
  <si>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</si>
  <si>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</si>
  <si>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</si>
  <si>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</si>
  <si>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</si>
  <si>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</si>
  <si>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</si>
  <si>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</si>
  <si>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</si>
  <si>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</si>
  <si>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</si>
  <si>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</si>
  <si>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</si>
  <si>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</si>
  <si>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</si>
  <si>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</si>
  <si>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</si>
  <si>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</si>
  <si>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</si>
  <si>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</si>
  <si>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</si>
  <si>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</si>
  <si>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</si>
  <si>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</si>
  <si>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</si>
  <si>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</si>
  <si>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</si>
  <si>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</si>
  <si>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</si>
  <si>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</si>
  <si>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</si>
  <si>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</si>
  <si>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</si>
  <si>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</si>
  <si>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</si>
  <si>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</si>
  <si>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</si>
  <si>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</si>
  <si>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</si>
  <si>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</si>
  <si>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</si>
  <si>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</si>
  <si>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</si>
  <si>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</si>
  <si>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</si>
  <si>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</si>
  <si>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</si>
  <si>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</si>
  <si>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</si>
  <si>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</si>
  <si>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</si>
  <si>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</si>
  <si>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</si>
  <si>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</si>
  <si>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</si>
  <si>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</si>
  <si>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</si>
  <si>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</si>
  <si>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</si>
  <si>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</si>
  <si>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</si>
  <si>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</si>
  <si>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</si>
  <si>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</si>
  <si>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</si>
  <si>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</si>
  <si>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</si>
  <si>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</si>
  <si>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</si>
  <si>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</si>
  <si>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</si>
  <si>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</si>
  <si>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</si>
  <si>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</si>
  <si>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</si>
  <si>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</si>
  <si>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</si>
  <si>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</si>
  <si>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</si>
  <si>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</si>
  <si>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</si>
  <si>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</si>
  <si>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</si>
  <si>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</si>
  <si>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</si>
  <si>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</si>
  <si>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</si>
  <si>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</si>
  <si>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</si>
  <si>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</si>
  <si>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</si>
  <si>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</si>
  <si>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</si>
  <si>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</si>
  <si>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</si>
  <si>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</si>
  <si>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</si>
  <si>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</si>
  <si>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</si>
  <si>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</si>
  <si>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</si>
  <si>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</si>
  <si>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</si>
  <si>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</si>
  <si>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</si>
  <si>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</si>
  <si>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</si>
  <si>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</si>
  <si>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</si>
  <si>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</si>
  <si>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</si>
  <si>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</si>
  <si>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</si>
  <si>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</si>
  <si>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</si>
  <si>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</si>
  <si>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</si>
  <si>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</si>
  <si>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</si>
  <si>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</si>
  <si>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</si>
  <si>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</si>
  <si>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</si>
  <si>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</si>
  <si>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</si>
  <si>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</si>
  <si>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</si>
  <si>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</si>
  <si>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</si>
  <si>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</si>
  <si>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</si>
  <si>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</si>
  <si>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</si>
  <si>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</si>
  <si>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</si>
  <si>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</si>
  <si>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</si>
  <si>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</si>
  <si>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</si>
  <si>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</si>
  <si>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</si>
  <si>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</si>
  <si>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</si>
  <si>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</si>
  <si>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</si>
  <si>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</si>
  <si>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</si>
  <si>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</si>
  <si>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</si>
  <si>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</si>
  <si>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</si>
  <si>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</si>
  <si>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</si>
  <si>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</si>
  <si>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</si>
  <si>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</si>
  <si>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</si>
  <si>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</si>
  <si>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</si>
  <si>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</si>
  <si>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</si>
  <si>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</si>
  <si>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</si>
  <si>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</si>
  <si>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</si>
  <si>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</si>
  <si>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</si>
  <si>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</si>
  <si>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</si>
  <si>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</si>
  <si>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</si>
  <si>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</si>
  <si>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</si>
  <si>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</si>
  <si>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</si>
  <si>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</si>
  <si>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</si>
  <si>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</si>
  <si>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</si>
  <si>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</si>
  <si>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</si>
  <si>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</si>
  <si>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</si>
  <si>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</si>
  <si>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</si>
  <si>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</si>
  <si>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</si>
  <si>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</si>
  <si>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</si>
  <si>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</si>
  <si>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</si>
  <si>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</si>
  <si>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</si>
  <si>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</si>
  <si>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</si>
  <si>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</si>
  <si>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</si>
  <si>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</si>
  <si>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</si>
  <si>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</si>
  <si>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</si>
  <si>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</si>
  <si>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</si>
  <si>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</si>
  <si>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</si>
  <si>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</si>
  <si>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</si>
  <si>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</si>
  <si>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</si>
  <si>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</si>
  <si>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</si>
  <si>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</si>
  <si>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</si>
  <si>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</si>
  <si>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</si>
  <si>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</si>
  <si>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</si>
  <si>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</si>
  <si>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</si>
  <si>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</si>
  <si>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</si>
  <si>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</si>
  <si>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</si>
  <si>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</si>
  <si>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</si>
  <si>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</si>
  <si>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</si>
  <si>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</si>
  <si>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</si>
  <si>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</si>
  <si>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</si>
  <si>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</si>
  <si>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</si>
  <si>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</si>
  <si>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</si>
  <si>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</si>
  <si>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</si>
  <si>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</si>
  <si>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</si>
  <si>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</si>
  <si>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</si>
  <si>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</si>
  <si>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</si>
  <si>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</si>
  <si>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</si>
  <si>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</si>
  <si>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</si>
  <si>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</si>
  <si>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</si>
  <si>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</si>
  <si>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</si>
  <si>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</si>
  <si>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</si>
  <si>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</si>
  <si>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</si>
  <si>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</si>
  <si>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</si>
  <si>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</si>
  <si>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</si>
  <si>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</si>
  <si>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</si>
  <si>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</si>
  <si>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</si>
  <si>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</si>
  <si>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</si>
  <si>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</si>
  <si>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</si>
  <si>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</si>
  <si>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</si>
  <si>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</si>
  <si>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</si>
  <si>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</si>
  <si>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</si>
  <si>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</si>
  <si>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</si>
  <si>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</si>
  <si>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</si>
  <si>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</si>
  <si>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</si>
  <si>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</si>
  <si>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</si>
  <si>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</si>
  <si>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</si>
  <si>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</si>
  <si>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</si>
  <si>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</si>
  <si>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</si>
  <si>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</si>
  <si>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</si>
  <si>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</si>
  <si>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</si>
  <si>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</si>
  <si>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</si>
  <si>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</si>
  <si>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</si>
  <si>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</si>
  <si>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</si>
  <si>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</si>
  <si>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</si>
  <si>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</si>
  <si>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</si>
  <si>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</si>
  <si>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</si>
  <si>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</si>
  <si>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</si>
  <si>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</si>
  <si>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</si>
  <si>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</si>
  <si>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</si>
  <si>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</si>
  <si>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</si>
  <si>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</si>
  <si>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</si>
  <si>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</si>
  <si>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</si>
  <si>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</si>
  <si>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</si>
  <si>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</si>
  <si>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</si>
  <si>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</si>
  <si>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</si>
  <si>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</si>
  <si>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</si>
  <si>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</si>
  <si>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</si>
  <si>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</si>
  <si>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</si>
  <si>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</si>
  <si>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</si>
  <si>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</si>
  <si>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</si>
  <si>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</si>
  <si>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</si>
  <si>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</si>
  <si>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</si>
  <si>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</si>
  <si>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</si>
  <si>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</si>
  <si>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</si>
  <si>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</si>
  <si>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</si>
  <si>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</si>
  <si>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</si>
  <si>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</si>
  <si>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</si>
  <si>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</si>
  <si>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</si>
  <si>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</si>
  <si>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</si>
  <si>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</si>
  <si>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</si>
  <si>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</si>
  <si>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</si>
  <si>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</si>
  <si>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</si>
  <si>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</si>
  <si>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</si>
  <si>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</si>
  <si>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</si>
  <si>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</si>
  <si>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</si>
  <si>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</si>
  <si>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</si>
  <si>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</si>
  <si>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</si>
  <si>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</si>
  <si>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</si>
  <si>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</si>
  <si>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</si>
  <si>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</si>
  <si>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</si>
  <si>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</si>
  <si>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</si>
  <si>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</si>
  <si>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</si>
  <si>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</si>
  <si>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</si>
  <si>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</si>
  <si>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</si>
  <si>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</si>
  <si>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</si>
  <si>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</si>
  <si>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</si>
  <si>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</si>
  <si>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</si>
  <si>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</si>
  <si>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</si>
  <si>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</si>
  <si>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</si>
  <si>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</si>
  <si>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</si>
  <si>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</si>
  <si>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</si>
  <si>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</si>
  <si>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</si>
  <si>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</si>
  <si>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</si>
  <si>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</si>
  <si>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</si>
  <si>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</si>
  <si>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</si>
  <si>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</si>
  <si>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</si>
  <si>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</si>
  <si>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</si>
  <si>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</si>
  <si>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</si>
  <si>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</si>
  <si>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</si>
  <si>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</si>
  <si>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</si>
  <si>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</si>
  <si>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</si>
  <si>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</si>
  <si>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</si>
  <si>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</si>
  <si>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</si>
  <si>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</si>
  <si>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</si>
  <si>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</si>
  <si>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</si>
  <si>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</si>
  <si>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</si>
  <si>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</si>
  <si>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</si>
  <si>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</si>
  <si>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</si>
  <si>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</si>
  <si>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</si>
  <si>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</si>
  <si>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</si>
  <si>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</si>
  <si>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</si>
  <si>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</si>
  <si>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</si>
  <si>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</si>
  <si>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</si>
  <si>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</si>
  <si>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</si>
  <si>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</si>
  <si>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</si>
  <si>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</si>
  <si>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</si>
  <si>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</si>
  <si>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</si>
  <si>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</si>
  <si>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</si>
  <si>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</si>
  <si>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</si>
  <si>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</si>
  <si>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</si>
  <si>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</si>
  <si>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</si>
  <si>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</si>
  <si>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</si>
  <si>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</si>
  <si>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</si>
  <si>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</si>
  <si>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</si>
  <si>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</si>
  <si>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</si>
  <si>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</si>
  <si>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</si>
  <si>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</si>
  <si>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</si>
  <si>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</si>
  <si>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</si>
  <si>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</si>
  <si>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</si>
  <si>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</si>
  <si>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</si>
  <si>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</si>
  <si>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</si>
  <si>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</si>
  <si>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</si>
  <si>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</si>
  <si>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</si>
  <si>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</si>
  <si>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</si>
  <si>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</si>
  <si>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</si>
  <si>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</si>
  <si>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</si>
  <si>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</si>
  <si>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</si>
  <si>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</si>
  <si>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</si>
  <si>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</si>
  <si>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</si>
  <si>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</si>
  <si>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</si>
  <si>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</si>
  <si>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</si>
  <si>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</si>
  <si>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</si>
  <si>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</si>
  <si>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</si>
  <si>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</si>
  <si>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</si>
  <si>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</si>
  <si>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</si>
  <si>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</si>
  <si>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</si>
  <si>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</si>
  <si>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</si>
  <si>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</si>
  <si>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</si>
  <si>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</si>
  <si>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</si>
  <si>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</si>
  <si>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</si>
  <si>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</si>
  <si>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</si>
  <si>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</si>
  <si>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</si>
  <si>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</si>
  <si>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</si>
  <si>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</si>
  <si>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</si>
  <si>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</si>
  <si>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</si>
  <si>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</si>
  <si>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</si>
  <si>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</si>
  <si>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</si>
  <si>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</si>
  <si>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</si>
  <si>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</si>
  <si>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</si>
  <si>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</si>
  <si>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</si>
  <si>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</si>
  <si>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</si>
  <si>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</si>
  <si>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</si>
  <si>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</si>
  <si>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</si>
  <si>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</si>
  <si>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</si>
  <si>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</si>
  <si>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</si>
  <si>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</si>
  <si>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</si>
  <si>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</si>
  <si>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</si>
  <si>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</si>
  <si>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</si>
  <si>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</si>
  <si>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</si>
  <si>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</si>
  <si>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</si>
  <si>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</si>
  <si>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</si>
  <si>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</si>
  <si>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</si>
  <si>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</si>
  <si>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</si>
  <si>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</si>
  <si>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</si>
  <si>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</si>
  <si>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</si>
  <si>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</si>
  <si>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</si>
  <si>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</si>
  <si>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</si>
  <si>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</si>
  <si>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</si>
  <si>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</si>
  <si>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</si>
  <si>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</si>
  <si>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</si>
  <si>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</si>
  <si>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</si>
  <si>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</si>
  <si>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</si>
  <si>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</si>
  <si>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</si>
  <si>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</si>
  <si>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</si>
  <si>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</si>
  <si>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</si>
  <si>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</si>
  <si>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</si>
  <si>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</si>
  <si>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</si>
  <si>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</si>
  <si>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</si>
  <si>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</si>
  <si>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</si>
  <si>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</si>
  <si>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</si>
  <si>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</si>
  <si>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</si>
  <si>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</si>
  <si>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</si>
  <si>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</si>
  <si>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</si>
  <si>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</si>
  <si>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</si>
  <si>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</si>
  <si>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</si>
  <si>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</si>
  <si>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</si>
  <si>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</si>
  <si>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</si>
  <si>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</si>
  <si>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</si>
  <si>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</si>
  <si>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</si>
  <si>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</si>
  <si>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</si>
  <si>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</si>
  <si>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</si>
  <si>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</si>
  <si>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</si>
  <si>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</si>
  <si>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</si>
  <si>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</si>
  <si>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</si>
  <si>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</si>
  <si>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</si>
  <si>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</si>
  <si>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</si>
  <si>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</si>
  <si>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</si>
  <si>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</si>
  <si>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</si>
  <si>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</si>
  <si>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</si>
  <si>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</si>
  <si>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</si>
  <si>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</si>
  <si>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</si>
  <si>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</si>
  <si>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</si>
  <si>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</si>
  <si>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</si>
  <si>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</si>
  <si>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</si>
  <si>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</si>
  <si>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</si>
  <si>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</si>
  <si>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</si>
  <si>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</si>
  <si>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</si>
  <si>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</si>
  <si>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</si>
  <si>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</si>
  <si>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</si>
  <si>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</si>
  <si>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</si>
  <si>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</si>
  <si>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</si>
  <si>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</si>
  <si>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</si>
  <si>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</si>
  <si>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</si>
  <si>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</si>
  <si>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</si>
  <si>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</si>
  <si>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</si>
  <si>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</si>
  <si>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</si>
  <si>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</si>
  <si>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</si>
  <si>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</si>
  <si>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</si>
  <si>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</si>
  <si>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</si>
  <si>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</si>
  <si>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</si>
  <si>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</si>
  <si>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</si>
  <si>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</si>
  <si>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</si>
  <si>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</si>
  <si>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</si>
  <si>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</si>
  <si>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</si>
  <si>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</si>
  <si>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</si>
  <si>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</si>
  <si>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</si>
  <si>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</si>
  <si>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</si>
  <si>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</si>
  <si>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</si>
  <si>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</si>
  <si>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</si>
  <si>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</si>
  <si>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</si>
  <si>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</si>
  <si>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</si>
  <si>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</si>
  <si>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</si>
  <si>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</si>
  <si>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</si>
  <si>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</si>
  <si>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</si>
  <si>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</si>
  <si>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</si>
  <si>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</si>
  <si>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</si>
  <si>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</si>
  <si>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</si>
  <si>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</si>
  <si>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</si>
  <si>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</si>
  <si>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</si>
  <si>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</si>
  <si>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</si>
  <si>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</si>
  <si>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</si>
  <si>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</si>
  <si>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</si>
  <si>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</si>
  <si>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</si>
  <si>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</si>
  <si>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</si>
  <si>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</si>
  <si>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</si>
  <si>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</si>
  <si>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</si>
  <si>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</si>
  <si>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</si>
  <si>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</si>
  <si>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</si>
  <si>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</si>
  <si>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</si>
  <si>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</si>
  <si>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</si>
  <si>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</si>
  <si>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</si>
  <si>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</si>
  <si>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</si>
  <si>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</si>
  <si>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</si>
  <si>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</si>
  <si>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</si>
  <si>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</si>
  <si>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</si>
  <si>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</si>
  <si>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</si>
  <si>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</si>
  <si>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</si>
  <si>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</si>
  <si>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</si>
  <si>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</si>
  <si>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</si>
  <si>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</si>
  <si>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</si>
  <si>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</si>
  <si>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</si>
  <si>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</si>
  <si>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</si>
  <si>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</si>
  <si>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</si>
  <si>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</si>
  <si>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</si>
  <si>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</si>
  <si>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</si>
  <si>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</si>
  <si>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</si>
  <si>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</si>
  <si>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</si>
  <si>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</si>
  <si>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</si>
  <si>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</si>
  <si>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</si>
  <si>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</si>
  <si>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</si>
  <si>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</si>
  <si>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</si>
  <si>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</si>
  <si>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</si>
  <si>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</si>
  <si>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</si>
  <si>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</si>
  <si>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</si>
  <si>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</si>
  <si>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</si>
  <si>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</si>
  <si>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</si>
  <si>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</si>
  <si>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</si>
  <si>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</si>
  <si>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</si>
  <si>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</si>
  <si>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</si>
  <si>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</si>
  <si>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</si>
  <si>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</si>
  <si>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</si>
  <si>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</si>
  <si>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</si>
  <si>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</si>
  <si>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</si>
  <si>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</si>
  <si>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</si>
  <si>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</si>
  <si>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</si>
  <si>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</si>
  <si>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</si>
  <si>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</si>
  <si>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</si>
  <si>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</si>
  <si>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</si>
  <si>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</si>
  <si>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</si>
  <si>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</si>
  <si>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</si>
  <si>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</si>
  <si>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</si>
  <si>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</si>
  <si>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</si>
  <si>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</si>
  <si>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</si>
  <si>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</si>
  <si>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</si>
  <si>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</si>
  <si>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</si>
  <si>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</si>
  <si>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</si>
  <si>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</si>
  <si>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</si>
  <si>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</si>
  <si>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</si>
  <si>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</si>
  <si>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</si>
  <si>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</si>
  <si>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</si>
  <si>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</si>
  <si>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</si>
  <si>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</si>
  <si>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</si>
  <si>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</si>
  <si>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</si>
  <si>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</si>
  <si>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</si>
  <si>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</si>
  <si>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</si>
  <si>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</si>
  <si>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</si>
  <si>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</si>
  <si>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</si>
  <si>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</si>
  <si>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</si>
  <si>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</si>
  <si>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</si>
  <si>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</si>
  <si>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</si>
  <si>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</si>
  <si>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</si>
  <si>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</si>
  <si>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</si>
  <si>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</si>
  <si>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</si>
  <si>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</si>
  <si>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</si>
  <si>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</si>
  <si>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</si>
  <si>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</si>
  <si>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</si>
  <si>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</si>
  <si>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</si>
  <si>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</si>
  <si>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</si>
  <si>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</si>
  <si>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</si>
  <si>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</si>
  <si>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</si>
  <si>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</si>
  <si>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</si>
  <si>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</si>
  <si>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</si>
  <si>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</si>
  <si>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</si>
  <si>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</si>
  <si>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</si>
  <si>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</si>
  <si>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</si>
  <si>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</si>
  <si>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</si>
  <si>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</si>
  <si>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</si>
  <si>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</si>
  <si>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</si>
  <si>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</si>
  <si>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</si>
  <si>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</si>
  <si>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</si>
  <si>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</si>
  <si>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</si>
  <si>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</si>
  <si>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</si>
  <si>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</si>
  <si>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</si>
  <si>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</si>
  <si>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</si>
  <si>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</si>
  <si>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</si>
  <si>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</si>
  <si>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</si>
  <si>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</si>
  <si>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</si>
  <si>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</si>
  <si>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</si>
  <si>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</si>
  <si>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</si>
  <si>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</si>
  <si>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</si>
  <si>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</si>
  <si>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</si>
  <si>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</si>
  <si>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</si>
  <si>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</si>
  <si>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</si>
  <si>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</si>
  <si>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</si>
  <si>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</si>
  <si>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</si>
  <si>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</si>
  <si>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</si>
  <si>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</si>
  <si>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</si>
  <si>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</si>
  <si>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</si>
  <si>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</si>
  <si>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</si>
  <si>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</si>
  <si>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</si>
  <si>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</si>
  <si>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</si>
  <si>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</si>
  <si>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</si>
  <si>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</si>
  <si>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</si>
  <si>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</si>
  <si>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</si>
  <si>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</si>
  <si>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</si>
  <si>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</si>
  <si>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</si>
  <si>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</si>
  <si>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</si>
  <si>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</si>
  <si>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</si>
  <si>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</si>
  <si>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</si>
  <si>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</si>
  <si>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</si>
  <si>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</si>
  <si>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</si>
  <si>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</si>
  <si>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</si>
  <si>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</si>
  <si>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</si>
  <si>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</si>
  <si>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</si>
  <si>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</si>
  <si>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</si>
  <si>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</si>
  <si>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</si>
  <si>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</si>
  <si>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</si>
  <si>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</si>
  <si>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</si>
  <si>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</si>
  <si>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</si>
  <si>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</si>
  <si>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</si>
  <si>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</si>
  <si>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</si>
  <si>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</si>
  <si>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</si>
  <si>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</si>
  <si>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</si>
  <si>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</si>
  <si>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</si>
  <si>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</si>
  <si>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</si>
  <si>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</si>
  <si>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</si>
  <si>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</si>
  <si>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</si>
  <si>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</si>
  <si>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</si>
  <si>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</si>
  <si>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</si>
  <si>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</si>
  <si>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</si>
  <si>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</si>
  <si>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</si>
  <si>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</si>
  <si>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</si>
  <si>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</si>
  <si>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</si>
  <si>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</si>
  <si>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</si>
  <si>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</si>
  <si>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</si>
  <si>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</si>
  <si>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</si>
  <si>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</si>
  <si>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</si>
  <si>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</si>
  <si>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</si>
  <si>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</si>
  <si>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</si>
  <si>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</si>
  <si>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</si>
  <si>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</si>
  <si>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</si>
  <si>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</si>
  <si>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</si>
  <si>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</si>
  <si>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</si>
  <si>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</si>
  <si>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</si>
  <si>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</si>
  <si>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</si>
  <si>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</si>
  <si>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</si>
  <si>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</si>
  <si>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</si>
  <si>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</si>
  <si>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</si>
  <si>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</si>
  <si>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</si>
  <si>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</si>
  <si>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</si>
  <si>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</si>
  <si>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</si>
  <si>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</si>
  <si>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</si>
  <si>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</si>
  <si>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</si>
  <si>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</si>
  <si>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</si>
  <si>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</si>
  <si>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</si>
  <si>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</si>
  <si>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</si>
  <si>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</si>
  <si>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</si>
  <si>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</si>
  <si>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</si>
  <si>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</si>
  <si>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</si>
  <si>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</si>
  <si>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</si>
  <si>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</si>
  <si>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</si>
  <si>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</si>
  <si>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</si>
  <si>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</si>
  <si>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</si>
  <si>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</si>
  <si>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</si>
  <si>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</si>
  <si>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</si>
  <si>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</si>
  <si>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</si>
  <si>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</si>
  <si>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</si>
  <si>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</si>
  <si>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</si>
  <si>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</si>
  <si>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</si>
  <si>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</si>
  <si>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</si>
  <si>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</si>
  <si>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</si>
  <si>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</si>
  <si>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</si>
  <si>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</si>
  <si>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</si>
  <si>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</si>
  <si>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</si>
  <si>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</si>
  <si>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</si>
  <si>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</si>
  <si>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</si>
  <si>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</si>
  <si>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</si>
  <si>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</si>
  <si>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</si>
  <si>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</si>
  <si>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</si>
  <si>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</si>
  <si>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</si>
  <si>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</si>
  <si>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</si>
  <si>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</si>
  <si>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</si>
  <si>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</si>
  <si>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</si>
  <si>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</si>
  <si>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</si>
  <si>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</si>
  <si>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</si>
  <si>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</si>
  <si>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</si>
  <si>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</si>
  <si>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</si>
  <si>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</si>
  <si>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</si>
  <si>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</si>
  <si>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</si>
  <si>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</si>
  <si>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</si>
  <si>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</si>
  <si>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</si>
  <si>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</si>
  <si>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</si>
  <si>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</si>
  <si>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</si>
  <si>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</si>
  <si>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</si>
  <si>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</si>
  <si>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</si>
  <si>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</si>
  <si>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</si>
  <si>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</si>
  <si>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</si>
  <si>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</si>
  <si>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</si>
  <si>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</si>
  <si>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</si>
  <si>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</si>
  <si>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</si>
  <si>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</si>
  <si>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</si>
  <si>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</si>
  <si>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</si>
  <si>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</si>
  <si>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</si>
  <si>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</si>
  <si>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</si>
  <si>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</si>
  <si>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</si>
  <si>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</si>
  <si>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</si>
  <si>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</si>
  <si>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</si>
  <si>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</si>
  <si>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</si>
  <si>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</si>
  <si>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</si>
  <si>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</si>
  <si>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</si>
  <si>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</si>
  <si>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</si>
  <si>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</si>
  <si>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</si>
  <si>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</si>
  <si>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</si>
  <si>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</si>
  <si>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</si>
  <si>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</si>
  <si>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</si>
  <si>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</si>
  <si>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</si>
  <si>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</si>
  <si>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</si>
  <si>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</si>
  <si>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</si>
  <si>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</si>
  <si>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</si>
  <si>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</si>
  <si>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</si>
  <si>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</si>
  <si>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</si>
  <si>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</si>
  <si>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</si>
  <si>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</si>
  <si>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</si>
  <si>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</si>
  <si>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</si>
  <si>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</si>
  <si>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</si>
  <si>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</si>
  <si>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</si>
  <si>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</si>
  <si>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</si>
  <si>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</si>
  <si>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</si>
  <si>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</si>
  <si>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</si>
  <si>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</si>
  <si>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</si>
  <si>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</si>
  <si>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</si>
  <si>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</si>
  <si>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</si>
  <si>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</si>
  <si>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</si>
  <si>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</si>
  <si>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</si>
  <si>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</si>
  <si>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</si>
  <si>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</si>
  <si>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</si>
  <si>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</si>
  <si>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</si>
  <si>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</si>
  <si>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</si>
  <si>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</si>
  <si>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</si>
  <si>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</si>
  <si>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</si>
  <si>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</si>
  <si>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</si>
  <si>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</si>
  <si>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</si>
  <si>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</si>
  <si>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</si>
  <si>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</si>
  <si>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</si>
  <si>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</si>
  <si>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</si>
  <si>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</si>
  <si>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</si>
  <si>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</si>
  <si>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</si>
  <si>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</si>
  <si>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</si>
  <si>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</si>
  <si>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</si>
  <si>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</si>
  <si>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</si>
  <si>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</si>
  <si>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</si>
  <si>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</si>
  <si>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</si>
  <si>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</si>
  <si>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</si>
  <si>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</si>
  <si>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</si>
  <si>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</si>
  <si>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</si>
  <si>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</si>
  <si>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</si>
  <si>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</si>
  <si>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</si>
  <si>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</si>
  <si>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</si>
  <si>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</si>
  <si>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</si>
  <si>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</si>
  <si>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</si>
  <si>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</si>
  <si>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</si>
  <si>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</si>
  <si>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</si>
  <si>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</si>
  <si>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</si>
  <si>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</si>
  <si>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</si>
  <si>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</si>
  <si>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</si>
  <si>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</si>
  <si>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</si>
  <si>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</si>
  <si>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</si>
  <si>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</si>
  <si>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</si>
  <si>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</si>
  <si>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</si>
  <si>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</si>
  <si>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</si>
  <si>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</si>
  <si>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</si>
  <si>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</si>
  <si>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</si>
  <si>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</si>
  <si>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</si>
  <si>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</si>
  <si>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</si>
  <si>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</si>
  <si>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</si>
  <si>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</si>
  <si>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</si>
  <si>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</si>
  <si>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</si>
  <si>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</si>
  <si>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</si>
  <si>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</si>
  <si>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</si>
  <si>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</si>
  <si>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</si>
  <si>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</si>
  <si>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</si>
  <si>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</si>
  <si>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</si>
  <si>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</si>
  <si>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</si>
  <si>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</si>
  <si>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</si>
  <si>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</si>
  <si>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</si>
  <si>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</si>
  <si>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</si>
  <si>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</si>
  <si>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</si>
  <si>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</si>
  <si>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</si>
  <si>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</si>
  <si>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</si>
  <si>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</si>
  <si>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</si>
  <si>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</si>
  <si>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</si>
  <si>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</si>
  <si>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</si>
  <si>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</si>
  <si>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</si>
  <si>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</si>
  <si>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</si>
  <si>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</si>
  <si>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</si>
  <si>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</si>
  <si>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</si>
  <si>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</si>
  <si>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</si>
  <si>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</si>
  <si>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</si>
  <si>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</si>
  <si>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</si>
  <si>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</si>
  <si>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</si>
  <si>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</si>
  <si>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</si>
  <si>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</si>
  <si>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</si>
  <si>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</si>
  <si>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</si>
  <si>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</si>
  <si>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</si>
  <si>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</si>
  <si>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</si>
  <si>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</si>
  <si>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</si>
  <si>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</si>
  <si>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</si>
  <si>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</si>
  <si>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</si>
  <si>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</si>
  <si>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</si>
  <si>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</si>
  <si>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</si>
  <si>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</si>
  <si>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</si>
  <si>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</si>
  <si>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</si>
  <si>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</si>
  <si>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</si>
  <si>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</si>
  <si>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</si>
  <si>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</si>
  <si>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</si>
  <si>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</si>
  <si>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</si>
  <si>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</si>
  <si>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</si>
  <si>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</si>
  <si>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</si>
  <si>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</si>
  <si>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</si>
  <si>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</si>
  <si>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</si>
  <si>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</si>
  <si>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</si>
  <si>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</si>
  <si>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</si>
  <si>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</si>
  <si>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</si>
  <si>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</si>
  <si>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</si>
  <si>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</si>
  <si>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</si>
  <si>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</si>
  <si>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</si>
  <si>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</si>
  <si>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</si>
  <si>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</si>
  <si>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</si>
  <si>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</si>
  <si>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</si>
  <si>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</si>
  <si>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</si>
  <si>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</si>
  <si>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</si>
  <si>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</si>
  <si>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</si>
  <si>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</si>
  <si>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</si>
  <si>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</si>
  <si>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</si>
  <si>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</si>
  <si>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</si>
  <si>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</si>
  <si>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</si>
  <si>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</si>
  <si>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</si>
  <si>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</si>
  <si>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</si>
  <si>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</si>
  <si>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</si>
  <si>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</si>
  <si>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</si>
  <si>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</si>
  <si>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</si>
  <si>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</si>
  <si>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</si>
  <si>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</si>
  <si>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</si>
  <si>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</si>
  <si>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</si>
  <si>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</si>
  <si>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</si>
  <si>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</si>
  <si>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</si>
  <si>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</si>
  <si>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</si>
  <si>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</si>
  <si>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</si>
  <si>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</si>
  <si>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</si>
  <si>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</si>
  <si>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</si>
  <si>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</si>
  <si>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</si>
  <si>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</si>
  <si>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</si>
  <si>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</si>
  <si>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</si>
  <si>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</si>
  <si>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</si>
  <si>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</si>
  <si>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</si>
  <si>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</si>
  <si>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</si>
  <si>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</si>
  <si>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</si>
  <si>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</si>
  <si>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</si>
  <si>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</si>
  <si>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</si>
  <si>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</si>
  <si>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</si>
  <si>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</si>
  <si>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</si>
  <si>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</si>
  <si>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</si>
  <si>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</si>
  <si>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</si>
  <si>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</si>
  <si>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</si>
  <si>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</si>
  <si>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</si>
  <si>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</si>
  <si>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</si>
  <si>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</si>
  <si>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</si>
  <si>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</si>
  <si>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</si>
  <si>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</si>
  <si>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</si>
  <si>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</si>
  <si>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</si>
  <si>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</si>
  <si>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</si>
  <si>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</si>
  <si>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</si>
  <si>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</si>
  <si>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</si>
  <si>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</si>
  <si>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</si>
  <si>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</si>
  <si>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</si>
  <si>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</si>
  <si>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</si>
  <si>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</si>
  <si>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</si>
  <si>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</si>
  <si>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</si>
  <si>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</si>
  <si>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</si>
  <si>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</si>
  <si>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</si>
  <si>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</si>
  <si>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</si>
  <si>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</si>
  <si>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</si>
  <si>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</si>
  <si>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</si>
  <si>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</si>
  <si>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</si>
  <si>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</si>
  <si>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</si>
  <si>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</si>
  <si>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</si>
  <si>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</si>
  <si>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</si>
  <si>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</si>
  <si>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</si>
  <si>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</si>
  <si>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</si>
  <si>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</si>
  <si>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</si>
  <si>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</si>
  <si>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</si>
  <si>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</si>
  <si>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</si>
  <si>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</si>
  <si>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</si>
  <si>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</si>
  <si>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</si>
  <si>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</si>
  <si>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</si>
  <si>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</si>
  <si>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</si>
  <si>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</si>
  <si>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</si>
  <si>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</si>
  <si>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</si>
  <si>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</si>
  <si>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</si>
  <si>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</si>
  <si>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</si>
  <si>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</si>
  <si>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</si>
  <si>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</si>
  <si>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</si>
  <si>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</si>
  <si>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</si>
  <si>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</si>
  <si>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</si>
  <si>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</si>
  <si>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</si>
  <si>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</si>
  <si>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</si>
  <si>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</si>
  <si>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</si>
  <si>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</si>
  <si>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</si>
  <si>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</si>
  <si>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</si>
  <si>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</si>
  <si>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</si>
  <si>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</si>
  <si>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</si>
  <si>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</si>
  <si>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</si>
  <si>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</si>
  <si>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</si>
  <si>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</si>
  <si>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</si>
  <si>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</si>
  <si>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</si>
  <si>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</si>
  <si>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</si>
  <si>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</si>
  <si>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</si>
  <si>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</si>
  <si>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</si>
  <si>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</si>
  <si>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</si>
  <si>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</si>
  <si>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</si>
  <si>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</si>
  <si>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</si>
  <si>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</si>
  <si>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</si>
  <si>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</si>
  <si>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</si>
  <si>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</si>
  <si>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</si>
  <si>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</si>
  <si>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</si>
  <si>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</si>
  <si>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</si>
  <si>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</si>
  <si>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</si>
  <si>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</si>
  <si>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</si>
  <si>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</si>
  <si>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</si>
  <si>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</si>
  <si>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</si>
  <si>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</si>
  <si>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</si>
  <si>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</si>
  <si>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</si>
  <si>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</si>
  <si>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</si>
  <si>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</si>
  <si>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</si>
  <si>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</si>
  <si>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</si>
  <si>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</si>
  <si>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</si>
  <si>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</si>
  <si>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</si>
  <si>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</si>
  <si>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</si>
  <si>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</si>
  <si>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</si>
  <si>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</si>
  <si>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</si>
  <si>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</si>
  <si>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</si>
  <si>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</si>
  <si>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</si>
  <si>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</si>
  <si>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</si>
  <si>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</si>
  <si>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</si>
  <si>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</si>
  <si>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</si>
  <si>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</si>
  <si>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</si>
  <si>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</si>
  <si>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</si>
  <si>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</si>
  <si>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</si>
  <si>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</si>
  <si>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</si>
  <si>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</si>
  <si>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</si>
  <si>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</si>
  <si>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</si>
  <si>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</si>
  <si>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</si>
  <si>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</si>
  <si>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</si>
  <si>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</si>
  <si>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</si>
  <si>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</si>
  <si>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</si>
  <si>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</si>
  <si>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</si>
  <si>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</si>
  <si>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</si>
  <si>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</si>
  <si>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</si>
  <si>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</si>
  <si>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</si>
  <si>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</si>
  <si>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</si>
  <si>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</si>
  <si>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</si>
  <si>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</si>
  <si>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</si>
  <si>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</si>
  <si>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</si>
  <si>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</si>
  <si>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</si>
  <si>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</si>
  <si>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</si>
  <si>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</si>
  <si>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</si>
  <si>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</si>
  <si>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</si>
  <si>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</si>
  <si>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</si>
  <si>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</si>
  <si>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</si>
  <si>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</si>
  <si>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</si>
  <si>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</si>
  <si>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</si>
  <si>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</si>
  <si>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</si>
  <si>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</si>
  <si>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</si>
  <si>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</si>
  <si>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</si>
  <si>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</si>
  <si>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</si>
  <si>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</si>
  <si>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</si>
  <si>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</si>
  <si>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</si>
  <si>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</si>
  <si>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</si>
  <si>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</si>
  <si>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</si>
  <si>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</si>
  <si>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</si>
  <si>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</si>
  <si>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</si>
  <si>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</si>
  <si>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</si>
  <si>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</si>
  <si>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</si>
  <si>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</si>
  <si>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</si>
  <si>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</si>
  <si>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</si>
  <si>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</si>
  <si>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</si>
  <si>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</si>
  <si>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</si>
  <si>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</si>
  <si>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</si>
  <si>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</si>
  <si>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</si>
  <si>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</si>
  <si>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</si>
  <si>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</si>
  <si>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</si>
  <si>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</si>
  <si>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</si>
  <si>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</si>
  <si>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</si>
  <si>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</si>
  <si>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</si>
  <si>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</si>
  <si>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</si>
  <si>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</si>
  <si>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</si>
  <si>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</si>
  <si>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</si>
  <si>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</si>
  <si>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</si>
  <si>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</si>
  <si>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</si>
  <si>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</si>
  <si>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</si>
  <si>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</si>
  <si>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</si>
  <si>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</si>
  <si>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</si>
  <si>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</si>
  <si>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</si>
  <si>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</si>
  <si>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</si>
  <si>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</si>
  <si>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</si>
  <si>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</si>
  <si>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</si>
  <si>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</si>
  <si>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</si>
  <si>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</si>
  <si>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</si>
  <si>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</si>
  <si>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</si>
  <si>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</si>
  <si>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</si>
  <si>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</si>
  <si>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</si>
  <si>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</si>
  <si>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</si>
  <si>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</si>
  <si>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</si>
  <si>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</si>
  <si>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</si>
  <si>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</si>
  <si>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</si>
  <si>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</si>
  <si>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</si>
  <si>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</si>
  <si>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</si>
  <si>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</si>
  <si>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</si>
  <si>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</si>
  <si>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</si>
  <si>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</si>
  <si>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</si>
  <si>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</si>
  <si>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</si>
  <si>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</si>
  <si>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</si>
  <si>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</si>
  <si>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</si>
  <si>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</si>
  <si>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</si>
  <si>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</si>
  <si>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</si>
  <si>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</si>
  <si>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</si>
  <si>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</si>
  <si>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</si>
  <si>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</si>
  <si>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</si>
  <si>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</si>
  <si>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</si>
  <si>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</si>
  <si>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</si>
  <si>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</si>
  <si>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</si>
  <si>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</si>
  <si>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</si>
  <si>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</si>
  <si>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</si>
  <si>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</si>
  <si>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</si>
  <si>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</si>
  <si>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</si>
  <si>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</si>
  <si>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</si>
  <si>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</si>
  <si>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</si>
  <si>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</si>
  <si>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</si>
  <si>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</si>
  <si>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</si>
  <si>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</si>
  <si>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</si>
  <si>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</si>
  <si>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</si>
  <si>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</si>
  <si>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</si>
  <si>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</si>
  <si>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</si>
  <si>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</si>
  <si>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</si>
  <si>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</si>
  <si>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</si>
  <si>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</si>
  <si>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</si>
  <si>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</si>
  <si>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</si>
  <si>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</si>
  <si>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</si>
  <si>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</si>
  <si>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</si>
  <si>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</si>
  <si>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</si>
  <si>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</si>
  <si>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</si>
  <si>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</si>
  <si>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</si>
  <si>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</si>
  <si>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</si>
  <si>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</si>
  <si>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</si>
  <si>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</si>
  <si>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</si>
  <si>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</si>
  <si>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</si>
  <si>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</si>
  <si>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</si>
  <si>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</si>
  <si>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</si>
  <si>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</si>
  <si>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</si>
  <si>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</si>
  <si>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</si>
  <si>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</si>
  <si>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</si>
  <si>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</si>
  <si>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</si>
  <si>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</si>
  <si>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</si>
  <si>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</si>
  <si>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</si>
  <si>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</si>
  <si>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</si>
  <si>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</si>
  <si>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</si>
  <si>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</si>
  <si>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</si>
  <si>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</si>
  <si>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</si>
  <si>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</si>
  <si>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</si>
  <si>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</si>
  <si>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</si>
  <si>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</si>
  <si>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</si>
  <si>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</si>
  <si>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</si>
  <si>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</si>
  <si>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</si>
  <si>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</si>
  <si>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</si>
  <si>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</si>
  <si>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</si>
  <si>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</si>
  <si>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</si>
  <si>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</si>
  <si>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</si>
  <si>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</si>
  <si>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</si>
  <si>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</si>
  <si>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</si>
  <si>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</si>
  <si>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</si>
  <si>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</si>
  <si>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</si>
  <si>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</si>
  <si>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</si>
  <si>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</si>
  <si>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</si>
  <si>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</si>
  <si>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</si>
  <si>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</si>
  <si>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</si>
  <si>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</si>
  <si>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</si>
  <si>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</si>
  <si>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</si>
  <si>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</si>
  <si>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</si>
  <si>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</si>
  <si>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</si>
  <si>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</si>
  <si>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</si>
  <si>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</si>
  <si>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</si>
  <si>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</si>
  <si>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</si>
  <si>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</si>
  <si>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</si>
  <si>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</si>
  <si>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</si>
  <si>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</si>
  <si>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</si>
  <si>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</si>
  <si>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</si>
  <si>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</si>
  <si>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</si>
  <si>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</si>
  <si>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</si>
  <si>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</si>
  <si>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</si>
  <si>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</si>
  <si>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</si>
  <si>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</si>
  <si>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</si>
  <si>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</si>
  <si>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</si>
  <si>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</si>
  <si>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</si>
  <si>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</si>
  <si>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</si>
  <si>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</si>
  <si>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</si>
  <si>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</si>
  <si>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</si>
  <si>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</si>
  <si>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</si>
  <si>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</si>
  <si>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</si>
  <si>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</si>
  <si>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</si>
  <si>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</si>
  <si>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</si>
  <si>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</si>
  <si>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</si>
  <si>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</si>
  <si>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</si>
  <si>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</si>
  <si>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</si>
  <si>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</si>
  <si>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</si>
  <si>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</si>
  <si>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</si>
  <si>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</si>
  <si>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</si>
  <si>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</si>
  <si>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</si>
  <si>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</si>
  <si>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</si>
  <si>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</si>
  <si>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</si>
  <si>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</si>
  <si>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</si>
  <si>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</si>
  <si>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</si>
  <si>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</si>
  <si>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</si>
  <si>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</si>
  <si>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</si>
  <si>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</si>
  <si>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</si>
  <si>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</si>
  <si>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</si>
  <si>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</si>
  <si>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</si>
  <si>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</si>
  <si>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</si>
  <si>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</si>
  <si>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</si>
  <si>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</si>
  <si>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</si>
  <si>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</si>
  <si>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</si>
  <si>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</si>
  <si>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</si>
  <si>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</si>
  <si>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</si>
  <si>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</si>
  <si>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</si>
  <si>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</si>
  <si>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</si>
  <si>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</si>
  <si>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</si>
  <si>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</si>
  <si>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</si>
  <si>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</si>
  <si>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</si>
  <si>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</si>
  <si>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</si>
  <si>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</si>
  <si>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</si>
  <si>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</si>
  <si>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</si>
  <si>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</si>
  <si>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</si>
  <si>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</si>
  <si>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</si>
  <si>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</si>
  <si>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</si>
  <si>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</si>
  <si>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</si>
  <si>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</si>
  <si>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</si>
  <si>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</si>
  <si>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</si>
  <si>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</si>
  <si>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</si>
  <si>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</si>
  <si>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</si>
  <si>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</si>
  <si>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</si>
  <si>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</si>
  <si>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</si>
  <si>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</si>
  <si>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</si>
  <si>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</si>
  <si>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</si>
  <si>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</si>
  <si>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</si>
  <si>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</si>
  <si>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</si>
  <si>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</si>
  <si>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</si>
  <si>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</si>
  <si>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</si>
  <si>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</si>
  <si>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</si>
  <si>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</si>
  <si>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</si>
  <si>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</si>
  <si>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</si>
  <si>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</si>
  <si>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</si>
  <si>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</si>
  <si>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</si>
  <si>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</si>
  <si>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</si>
  <si>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</si>
  <si>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</si>
  <si>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</si>
  <si>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</si>
  <si>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</si>
  <si>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</si>
  <si>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</si>
  <si>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</si>
  <si>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</si>
  <si>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</si>
  <si>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</si>
  <si>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</si>
  <si>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</si>
  <si>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</si>
  <si>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</si>
  <si>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</si>
  <si>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</si>
  <si>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</si>
  <si>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</si>
  <si>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</si>
  <si>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</si>
  <si>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</si>
  <si>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</si>
  <si>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</si>
  <si>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</si>
  <si>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</si>
  <si>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</si>
  <si>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</si>
  <si>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</si>
  <si>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</si>
  <si>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</si>
  <si>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</si>
  <si>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</si>
  <si>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</si>
  <si>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</si>
  <si>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</si>
  <si>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</si>
  <si>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</si>
  <si>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</si>
  <si>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</si>
  <si>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</si>
  <si>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</si>
  <si>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</si>
  <si>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</si>
  <si>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</si>
  <si>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</si>
  <si>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</si>
  <si>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</si>
  <si>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</si>
  <si>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</si>
  <si>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</si>
  <si>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</si>
  <si>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</si>
  <si>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</si>
  <si>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</si>
  <si>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</si>
  <si>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</si>
  <si>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</si>
  <si>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</si>
  <si>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</si>
  <si>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</si>
  <si>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</si>
  <si>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</si>
  <si>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</si>
  <si>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</si>
  <si>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</si>
  <si>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</si>
  <si>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</si>
  <si>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</si>
  <si>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</si>
  <si>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</si>
  <si>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</si>
  <si>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</si>
  <si>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</si>
  <si>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</si>
  <si>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</si>
  <si>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</si>
  <si>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</si>
  <si>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</si>
  <si>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</si>
  <si>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</si>
  <si>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</si>
  <si>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</si>
  <si>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</si>
  <si>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</si>
  <si>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</si>
  <si>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</si>
  <si>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</si>
  <si>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</si>
  <si>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</si>
  <si>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</si>
  <si>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</si>
  <si>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</si>
  <si>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</si>
  <si>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</si>
  <si>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</si>
  <si>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</si>
  <si>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</si>
  <si>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</si>
  <si>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</si>
  <si>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</si>
  <si>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</si>
  <si>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</si>
  <si>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</si>
  <si>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</si>
  <si>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</si>
  <si>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</si>
  <si>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</si>
  <si>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</si>
  <si>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</si>
  <si>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</si>
  <si>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</si>
  <si>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</si>
  <si>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</si>
  <si>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</si>
  <si>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</si>
  <si>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</si>
  <si>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</si>
  <si>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</si>
  <si>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</si>
  <si>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</si>
  <si>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</si>
  <si>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</si>
  <si>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</si>
  <si>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</si>
  <si>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</si>
  <si>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</si>
  <si>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</si>
  <si>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</si>
  <si>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</si>
  <si>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</si>
  <si>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</si>
  <si>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</si>
  <si>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</si>
  <si>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</si>
  <si>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</si>
  <si>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</si>
  <si>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</si>
  <si>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</si>
  <si>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</si>
  <si>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</si>
  <si>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</si>
  <si>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</si>
  <si>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</si>
  <si>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</si>
  <si>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</si>
  <si>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</si>
  <si>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</si>
  <si>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</si>
  <si>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</si>
  <si>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</si>
  <si>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</si>
  <si>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</si>
  <si>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</si>
  <si>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</si>
  <si>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</si>
  <si>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</si>
  <si>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</si>
  <si>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</si>
  <si>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</si>
  <si>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</si>
  <si>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</si>
  <si>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</si>
  <si>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</si>
  <si>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</si>
  <si>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</si>
  <si>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</si>
  <si>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</si>
  <si>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</si>
  <si>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</si>
  <si>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</si>
  <si>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</si>
  <si>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</si>
  <si>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</si>
  <si>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</si>
  <si>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</si>
  <si>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</si>
  <si>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</si>
  <si>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</si>
  <si>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</si>
  <si>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</si>
  <si>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</si>
  <si>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</si>
  <si>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</si>
  <si>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</si>
  <si>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</si>
  <si>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</si>
  <si>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</si>
  <si>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</si>
  <si>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</si>
  <si>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</si>
  <si>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</si>
  <si>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</si>
  <si>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</si>
  <si>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</si>
  <si>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</si>
  <si>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</si>
  <si>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</si>
  <si>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</si>
  <si>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</si>
  <si>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</si>
  <si>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</si>
  <si>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</si>
  <si>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</si>
  <si>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</si>
  <si>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</si>
  <si>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</si>
  <si>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</si>
  <si>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</si>
  <si>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</si>
  <si>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</si>
  <si>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</si>
  <si>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</si>
  <si>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</si>
  <si>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</si>
  <si>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</si>
  <si>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</si>
  <si>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</si>
  <si>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</si>
  <si>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</si>
  <si>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</si>
  <si>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</si>
  <si>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</si>
  <si>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</si>
  <si>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</si>
  <si>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</si>
  <si>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</si>
  <si>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</si>
  <si>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</si>
  <si>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</si>
  <si>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</si>
  <si>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</si>
  <si>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</si>
  <si>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</si>
  <si>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</si>
  <si>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</si>
  <si>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</si>
  <si>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</si>
  <si>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</si>
  <si>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</si>
  <si>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</si>
  <si>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</si>
  <si>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</si>
  <si>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</si>
  <si>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</si>
  <si>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</si>
  <si>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</si>
  <si>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</si>
  <si>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</si>
  <si>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</si>
  <si>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</si>
  <si>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</si>
  <si>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</si>
  <si>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</si>
  <si>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</si>
  <si>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</si>
  <si>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</si>
  <si>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</si>
  <si>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</si>
  <si>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</si>
  <si>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</si>
  <si>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</si>
  <si>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</si>
  <si>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</si>
  <si>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</si>
  <si>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</si>
  <si>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</si>
  <si>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</si>
  <si>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</si>
  <si>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</si>
  <si>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</si>
  <si>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</si>
  <si>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</si>
  <si>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</si>
  <si>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</si>
  <si>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</si>
  <si>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</si>
  <si>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</si>
  <si>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</si>
  <si>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</si>
  <si>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</si>
  <si>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</si>
  <si>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</si>
  <si>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</si>
  <si>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</si>
  <si>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</si>
  <si>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</si>
  <si>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</si>
  <si>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</si>
  <si>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</si>
  <si>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</si>
  <si>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</si>
  <si>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</si>
  <si>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</si>
  <si>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</si>
  <si>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</si>
  <si>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</si>
  <si>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</si>
  <si>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</si>
  <si>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</si>
  <si>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</si>
  <si>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</si>
  <si>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</si>
  <si>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</si>
  <si>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</si>
  <si>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</si>
  <si>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</si>
  <si>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</si>
  <si>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</si>
  <si>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</si>
  <si>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</si>
  <si>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</si>
  <si>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</si>
  <si>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</si>
  <si>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</si>
  <si>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</si>
  <si>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</si>
  <si>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</si>
  <si>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</si>
  <si>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</si>
  <si>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</si>
  <si>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</si>
  <si>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</si>
  <si>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</si>
  <si>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</si>
  <si>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</si>
  <si>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</si>
  <si>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</si>
  <si>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</si>
  <si>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</si>
  <si>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</si>
  <si>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</si>
  <si>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</si>
  <si>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</si>
  <si>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</si>
  <si>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</si>
  <si>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</si>
  <si>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</si>
  <si>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</si>
  <si>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</si>
  <si>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</si>
  <si>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</si>
  <si>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</si>
  <si>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</si>
  <si>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</si>
  <si>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</si>
  <si>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</si>
  <si>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</si>
  <si>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</si>
  <si>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</si>
  <si>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</si>
  <si>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</si>
  <si>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</si>
  <si>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</si>
  <si>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</si>
  <si>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</si>
  <si>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</si>
  <si>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</si>
  <si>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</si>
  <si>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</si>
  <si>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</si>
  <si>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</si>
  <si>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</si>
  <si>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</si>
  <si>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</si>
  <si>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</si>
  <si>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</si>
  <si>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</si>
  <si>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</si>
  <si>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</si>
  <si>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</si>
  <si>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</si>
  <si>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</si>
  <si>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</si>
  <si>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</si>
  <si>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</si>
  <si>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</si>
  <si>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</si>
  <si>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</si>
  <si>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</si>
  <si>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</si>
  <si>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</si>
  <si>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</si>
  <si>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</si>
  <si>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</si>
  <si>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</si>
  <si>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</si>
  <si>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</si>
  <si>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</si>
  <si>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</si>
  <si>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</si>
  <si>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</si>
  <si>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</si>
  <si>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</si>
  <si>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</si>
  <si>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</si>
  <si>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</si>
  <si>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</si>
  <si>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</si>
  <si>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</si>
  <si>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</si>
  <si>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</si>
  <si>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</si>
  <si>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</si>
  <si>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</si>
  <si>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</si>
  <si>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</si>
  <si>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</si>
  <si>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</si>
  <si>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</si>
  <si>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</si>
  <si>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</si>
  <si>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</si>
  <si>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</si>
  <si>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</si>
  <si>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</si>
  <si>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</si>
  <si>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</si>
  <si>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</si>
  <si>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</si>
  <si>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</si>
  <si>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</si>
  <si>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</si>
  <si>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</si>
  <si>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</si>
  <si>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</si>
  <si>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</si>
  <si>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</si>
  <si>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</si>
  <si>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</si>
  <si>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</si>
  <si>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</si>
  <si>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</si>
  <si>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</si>
  <si>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</si>
  <si>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</si>
  <si>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</si>
  <si>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</si>
  <si>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</si>
  <si>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</si>
  <si>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</si>
  <si>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</si>
  <si>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</si>
  <si>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</si>
  <si>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</si>
  <si>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</si>
  <si>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</si>
  <si>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</si>
  <si>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</si>
  <si>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</si>
  <si>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</si>
  <si>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</si>
  <si>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</si>
  <si>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</si>
  <si>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</si>
  <si>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</si>
  <si>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</si>
  <si>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</si>
  <si>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</si>
  <si>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</si>
  <si>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</si>
  <si>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</si>
  <si>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</si>
  <si>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</si>
  <si>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</si>
  <si>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</si>
  <si>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</si>
  <si>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</si>
  <si>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</si>
  <si>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</si>
  <si>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</si>
  <si>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</si>
  <si>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</si>
  <si>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</si>
  <si>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</si>
  <si>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</si>
  <si>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</si>
  <si>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</si>
  <si>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</si>
  <si>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</si>
  <si>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</si>
  <si>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</si>
  <si>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</si>
  <si>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</si>
  <si>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</si>
  <si>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</si>
  <si>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</si>
  <si>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</si>
  <si>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</si>
  <si>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</si>
  <si>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</si>
  <si>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</si>
  <si>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</si>
  <si>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</si>
  <si>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</si>
  <si>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</si>
  <si>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</si>
  <si>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</si>
  <si>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</si>
  <si>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</si>
  <si>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</si>
  <si>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</si>
  <si>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</si>
  <si>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</si>
  <si>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</si>
  <si>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</si>
  <si>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</si>
  <si>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</si>
  <si>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</si>
  <si>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</si>
  <si>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</si>
  <si>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</si>
  <si>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</si>
  <si>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</si>
  <si>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</si>
  <si>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</si>
  <si>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</si>
  <si>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</si>
  <si>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</si>
  <si>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</si>
  <si>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</si>
  <si>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</si>
  <si>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</si>
  <si>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</si>
  <si>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</si>
  <si>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</si>
  <si>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</si>
  <si>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</si>
  <si>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</si>
  <si>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</si>
  <si>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</si>
  <si>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</si>
  <si>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</si>
  <si>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</si>
  <si>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</si>
  <si>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</si>
  <si>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</si>
  <si>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</si>
  <si>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</si>
  <si>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</si>
  <si>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</si>
  <si>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</si>
  <si>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</si>
  <si>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</si>
  <si>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</si>
  <si>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</si>
  <si>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</si>
  <si>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</si>
  <si>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</si>
  <si>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</si>
  <si>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</si>
  <si>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</si>
  <si>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</si>
  <si>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</si>
  <si>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</si>
  <si>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</si>
  <si>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</si>
  <si>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</si>
  <si>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</si>
  <si>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</si>
  <si>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</si>
  <si>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</si>
  <si>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</si>
  <si>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</si>
  <si>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</si>
  <si>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</si>
  <si>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</si>
  <si>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</si>
  <si>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</si>
  <si>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</si>
  <si>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</si>
  <si>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</si>
  <si>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</si>
  <si>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</si>
  <si>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</si>
  <si>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</si>
  <si>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</si>
  <si>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</si>
  <si>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</si>
  <si>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</si>
  <si>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</si>
  <si>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</si>
  <si>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</si>
  <si>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</si>
  <si>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</si>
  <si>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</si>
  <si>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</si>
  <si>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</si>
  <si>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</si>
  <si>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</si>
  <si>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</si>
  <si>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</si>
  <si>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</si>
  <si>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</si>
  <si>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</si>
  <si>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</si>
  <si>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</si>
  <si>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</si>
  <si>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</si>
  <si>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</si>
  <si>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</si>
  <si>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</si>
  <si>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</si>
  <si>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</si>
  <si>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</si>
  <si>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</si>
  <si>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</si>
  <si>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</si>
  <si>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</si>
  <si>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</si>
  <si>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</si>
  <si>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</si>
  <si>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</si>
  <si>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</si>
  <si>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</si>
  <si>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</si>
  <si>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</si>
  <si>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</si>
  <si>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</si>
  <si>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</si>
  <si>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</si>
  <si>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</si>
  <si>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</si>
  <si>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</si>
  <si>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</si>
  <si>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</si>
  <si>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</si>
  <si>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</si>
  <si>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</si>
  <si>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</si>
  <si>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</si>
  <si>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</si>
  <si>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</si>
  <si>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</si>
  <si>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</si>
  <si>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</si>
  <si>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</si>
  <si>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</si>
  <si>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</si>
  <si>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</si>
  <si>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</si>
  <si>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</si>
  <si>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</si>
  <si>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</si>
  <si>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</si>
  <si>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</si>
  <si>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</si>
  <si>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</si>
  <si>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</si>
  <si>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</si>
  <si>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</si>
  <si>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</si>
  <si>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</si>
  <si>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</si>
  <si>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</si>
  <si>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</si>
  <si>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</si>
  <si>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</si>
  <si>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</si>
  <si>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</si>
  <si>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</si>
  <si>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</si>
  <si>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</si>
  <si>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</si>
  <si>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</si>
  <si>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</si>
  <si>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</si>
  <si>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</si>
  <si>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</si>
  <si>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</si>
  <si>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</si>
  <si>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</si>
  <si>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</si>
  <si>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</si>
  <si>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</si>
  <si>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</si>
  <si>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</si>
  <si>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</si>
  <si>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</si>
  <si>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</si>
  <si>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</si>
  <si>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</si>
  <si>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</si>
  <si>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</si>
  <si>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</si>
  <si>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</si>
  <si>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</si>
  <si>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</si>
  <si>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</si>
  <si>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</si>
  <si>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</si>
  <si>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</si>
  <si>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</si>
  <si>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</si>
  <si>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</si>
  <si>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</si>
  <si>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</si>
  <si>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</si>
  <si>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</si>
  <si>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</si>
  <si>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</si>
  <si>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</si>
  <si>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</si>
  <si>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</si>
  <si>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</si>
  <si>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</si>
  <si>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</si>
  <si>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</si>
  <si>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</si>
  <si>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</si>
  <si>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</si>
  <si>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</si>
  <si>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</si>
  <si>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</si>
  <si>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</si>
  <si>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</si>
  <si>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</si>
  <si>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</si>
  <si>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</si>
  <si>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</si>
  <si>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</si>
  <si>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</si>
  <si>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</si>
  <si>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</si>
  <si>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</si>
  <si>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</si>
  <si>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</si>
  <si>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</si>
  <si>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</si>
  <si>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</si>
  <si>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</si>
  <si>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</si>
  <si>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</si>
  <si>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</si>
  <si>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</si>
  <si>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</si>
  <si>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</si>
  <si>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</si>
  <si>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</si>
  <si>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</si>
  <si>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</si>
  <si>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</si>
  <si>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</si>
  <si>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</si>
  <si>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</si>
  <si>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</si>
  <si>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</si>
  <si>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</si>
  <si>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</si>
  <si>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</si>
  <si>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</si>
  <si>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</si>
  <si>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</si>
  <si>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</si>
  <si>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</si>
  <si>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</si>
  <si>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</si>
  <si>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</si>
  <si>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</si>
  <si>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</si>
  <si>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</si>
  <si>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</si>
  <si>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</si>
  <si>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</si>
  <si>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</si>
  <si>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</si>
  <si>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</si>
  <si>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</si>
  <si>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</si>
  <si>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</si>
  <si>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</si>
  <si>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</si>
  <si>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</si>
  <si>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</si>
  <si>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</si>
  <si>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</si>
  <si>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</si>
  <si>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</si>
  <si>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</si>
  <si>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</si>
  <si>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</si>
  <si>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</si>
  <si>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</si>
  <si>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</si>
  <si>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</si>
  <si>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</si>
  <si>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</si>
  <si>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</si>
  <si>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</si>
  <si>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</si>
  <si>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</si>
  <si>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</si>
  <si>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</si>
  <si>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</si>
  <si>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</si>
  <si>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</si>
  <si>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</si>
  <si>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</si>
  <si>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</si>
  <si>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</si>
  <si>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</si>
  <si>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</si>
  <si>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</si>
  <si>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</si>
  <si>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</si>
  <si>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</si>
  <si>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</si>
  <si>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</si>
  <si>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</si>
  <si>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</si>
  <si>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</si>
  <si>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</si>
  <si>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</si>
  <si>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</si>
  <si>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</si>
  <si>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</si>
  <si>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</si>
  <si>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</si>
  <si>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</si>
  <si>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</si>
  <si>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</si>
  <si>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</si>
  <si>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</si>
  <si>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</si>
  <si>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</si>
  <si>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</si>
  <si>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</si>
  <si>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</si>
  <si>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</si>
  <si>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</si>
  <si>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</si>
  <si>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</si>
  <si>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</si>
  <si>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</si>
  <si>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</si>
  <si>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</si>
  <si>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</si>
  <si>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</si>
  <si>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</si>
  <si>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</si>
  <si>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</si>
  <si>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</si>
  <si>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</si>
  <si>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</si>
  <si>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</si>
  <si>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</si>
  <si>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</si>
  <si>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</si>
  <si>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</si>
  <si>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</si>
  <si>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</si>
  <si>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</si>
  <si>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</si>
  <si>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</si>
  <si>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</si>
  <si>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</si>
  <si>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</si>
  <si>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</si>
  <si>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</si>
  <si>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</si>
  <si>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</si>
  <si>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</si>
  <si>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</si>
  <si>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</si>
  <si>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</si>
  <si>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</si>
  <si>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</si>
  <si>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</si>
  <si>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</si>
  <si>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</si>
  <si>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</si>
  <si>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</si>
  <si>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</si>
  <si>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</si>
  <si>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</si>
  <si>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</si>
  <si>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</si>
  <si>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</si>
  <si>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</si>
  <si>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</si>
  <si>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</si>
  <si>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</si>
  <si>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</si>
  <si>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</si>
  <si>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</si>
  <si>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</si>
  <si>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</si>
  <si>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</si>
  <si>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</si>
  <si>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</si>
  <si>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</si>
  <si>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</si>
  <si>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</si>
  <si>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</si>
  <si>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</si>
  <si>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</si>
  <si>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</si>
  <si>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</si>
  <si>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</si>
  <si>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</si>
  <si>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</si>
  <si>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</si>
  <si>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</si>
  <si>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</si>
  <si>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</si>
  <si>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</si>
  <si>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</si>
  <si>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</si>
  <si>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</si>
  <si>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</si>
  <si>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</si>
  <si>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</si>
  <si>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</si>
  <si>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</si>
  <si>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</si>
  <si>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</si>
  <si>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</si>
  <si>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</si>
  <si>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</si>
  <si>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</si>
  <si>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</si>
  <si>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</si>
  <si>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</si>
  <si>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</si>
  <si>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</si>
  <si>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</si>
  <si>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</si>
  <si>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</si>
  <si>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</si>
  <si>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</si>
  <si>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</si>
  <si>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</si>
  <si>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</si>
  <si>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</si>
  <si>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</si>
  <si>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</si>
  <si>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</si>
  <si>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</si>
  <si>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</si>
  <si>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</si>
  <si>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</si>
  <si>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</si>
  <si>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</si>
  <si>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</si>
  <si>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</si>
  <si>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</si>
  <si>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</si>
  <si>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</si>
  <si>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</si>
  <si>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</si>
  <si>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</si>
  <si>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</si>
  <si>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</si>
  <si>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</si>
  <si>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</si>
  <si>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</si>
  <si>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</si>
  <si>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</si>
  <si>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</si>
  <si>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</si>
  <si>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</si>
  <si>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</si>
  <si>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</si>
  <si>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</si>
  <si>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</si>
  <si>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</si>
  <si>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</si>
  <si>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</si>
  <si>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</si>
  <si>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</si>
  <si>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</si>
  <si>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</si>
  <si>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</si>
  <si>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</si>
  <si>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</si>
  <si>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</si>
  <si>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</si>
  <si>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</si>
  <si>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</si>
  <si>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</si>
  <si>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</si>
  <si>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</si>
  <si>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</si>
  <si>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</si>
  <si>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</si>
  <si>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</si>
  <si>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</si>
  <si>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</si>
  <si>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</si>
  <si>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</si>
  <si>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</si>
  <si>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</si>
  <si>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</si>
  <si>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</si>
  <si>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</si>
  <si>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</si>
  <si>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</si>
  <si>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</si>
  <si>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</si>
  <si>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</si>
  <si>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</si>
  <si>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</si>
  <si>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</si>
  <si>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</si>
  <si>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</si>
  <si>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</si>
  <si>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</si>
  <si>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</si>
  <si>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</si>
  <si>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</si>
  <si>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</si>
  <si>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</si>
  <si>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</si>
  <si>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</si>
  <si>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</si>
  <si>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</si>
  <si>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</si>
  <si>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</si>
  <si>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</si>
  <si>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</si>
  <si>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</si>
  <si>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</si>
  <si>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</si>
  <si>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</si>
  <si>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</si>
  <si>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</si>
  <si>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</si>
  <si>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</si>
  <si>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</si>
  <si>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</si>
  <si>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</si>
  <si>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</si>
  <si>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</si>
  <si>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</si>
  <si>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</si>
  <si>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</si>
  <si>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</si>
  <si>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</si>
  <si>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</si>
  <si>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</si>
  <si>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</si>
  <si>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</si>
  <si>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</si>
  <si>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</si>
  <si>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</si>
  <si>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</si>
  <si>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</si>
  <si>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</si>
  <si>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</si>
  <si>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</si>
  <si>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</si>
  <si>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</si>
  <si>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</si>
  <si>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</si>
  <si>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</si>
  <si>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</si>
  <si>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</si>
  <si>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</si>
  <si>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</si>
  <si>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</si>
  <si>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</si>
  <si>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</si>
  <si>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</si>
  <si>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</si>
  <si>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</si>
  <si>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</si>
  <si>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</si>
  <si>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</si>
  <si>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</si>
  <si>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</si>
  <si>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</si>
  <si>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</si>
  <si>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</si>
  <si>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</si>
  <si>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</si>
  <si>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</si>
  <si>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</si>
  <si>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</si>
  <si>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</si>
  <si>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</si>
  <si>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</si>
  <si>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</si>
  <si>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</si>
  <si>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</si>
  <si>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</si>
  <si>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</si>
  <si>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</si>
  <si>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</si>
  <si>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</si>
  <si>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</si>
  <si>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</si>
  <si>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</si>
  <si>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</si>
  <si>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</si>
  <si>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</si>
  <si>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</si>
  <si>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</si>
  <si>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</si>
  <si>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</si>
  <si>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</si>
  <si>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</si>
  <si>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</si>
  <si>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</si>
  <si>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</si>
  <si>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</si>
  <si>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</si>
  <si>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</si>
  <si>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</si>
  <si>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</si>
  <si>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</si>
  <si>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</si>
  <si>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</si>
  <si>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</si>
  <si>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</si>
  <si>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</si>
  <si>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</si>
  <si>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</si>
  <si>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</si>
  <si>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</si>
  <si>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</si>
  <si>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</si>
  <si>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</si>
  <si>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</si>
  <si>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</si>
  <si>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</si>
  <si>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</si>
  <si>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</si>
  <si>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</si>
  <si>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</si>
  <si>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</si>
  <si>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</si>
  <si>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</si>
  <si>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</si>
  <si>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</si>
  <si>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</si>
  <si>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</si>
  <si>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</si>
  <si>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</si>
  <si>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</si>
  <si>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</si>
  <si>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</si>
  <si>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</si>
  <si>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</si>
  <si>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</si>
  <si>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</si>
  <si>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</si>
  <si>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</si>
  <si>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</si>
  <si>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</si>
  <si>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</si>
  <si>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</si>
  <si>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</si>
  <si>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</si>
  <si>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</si>
  <si>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</si>
  <si>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</si>
  <si>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</si>
  <si>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</si>
  <si>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</si>
  <si>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</si>
  <si>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</si>
  <si>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</si>
  <si>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</si>
  <si>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</si>
  <si>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</si>
  <si>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</si>
  <si>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</si>
  <si>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</si>
  <si>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</si>
  <si>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</si>
  <si>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</si>
  <si>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</si>
  <si>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</si>
  <si>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</si>
  <si>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</si>
  <si>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</si>
  <si>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</si>
  <si>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</si>
  <si>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</si>
  <si>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</si>
  <si>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</si>
  <si>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</si>
  <si>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</si>
  <si>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</si>
  <si>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</si>
  <si>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</si>
  <si>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</si>
  <si>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</si>
  <si>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</si>
  <si>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</si>
  <si>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</si>
  <si>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</si>
  <si>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</si>
  <si>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</si>
  <si>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</si>
  <si>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</si>
  <si>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</si>
  <si>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</si>
  <si>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</si>
  <si>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</si>
  <si>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</si>
  <si>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</si>
  <si>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</si>
  <si>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</si>
  <si>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</si>
  <si>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</si>
  <si>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</si>
  <si>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</si>
  <si>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</si>
  <si>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</si>
  <si>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</si>
  <si>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</si>
  <si>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</si>
  <si>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</si>
  <si>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</si>
  <si>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</si>
  <si>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</si>
  <si>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</si>
  <si>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</si>
  <si>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</si>
  <si>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</si>
  <si>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</si>
  <si>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</si>
  <si>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</si>
  <si>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</si>
  <si>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</si>
  <si>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</si>
  <si>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</si>
  <si>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</si>
  <si>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</si>
  <si>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</si>
  <si>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</si>
  <si>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</si>
  <si>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</si>
  <si>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</si>
  <si>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</si>
  <si>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</si>
  <si>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</si>
  <si>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</si>
  <si>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</si>
  <si>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</si>
  <si>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</si>
  <si>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</si>
  <si>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</si>
  <si>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</si>
  <si>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</si>
  <si>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</si>
  <si>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</si>
  <si>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</si>
  <si>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</si>
  <si>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</si>
  <si>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</si>
  <si>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</si>
  <si>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</si>
  <si>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</si>
  <si>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</si>
  <si>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</si>
  <si>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</si>
  <si>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</si>
  <si>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</si>
  <si>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</si>
  <si>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</si>
  <si>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</si>
  <si>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</si>
  <si>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</si>
  <si>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</si>
  <si>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</si>
  <si>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</si>
  <si>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</si>
  <si>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</si>
  <si>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</si>
  <si>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</si>
  <si>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</si>
  <si>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</si>
  <si>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</si>
  <si>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</si>
  <si>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</si>
  <si>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</si>
  <si>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</si>
  <si>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</si>
  <si>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</si>
  <si>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</si>
  <si>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</si>
  <si>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</si>
  <si>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</si>
  <si>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</si>
  <si>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</si>
  <si>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</si>
  <si>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</si>
  <si>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</si>
  <si>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</si>
  <si>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</si>
  <si>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</si>
  <si>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</si>
  <si>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</si>
  <si>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</si>
  <si>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</si>
  <si>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</si>
  <si>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</si>
  <si>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</si>
  <si>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</si>
  <si>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</si>
  <si>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</si>
  <si>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</si>
  <si>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</si>
  <si>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</si>
  <si>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</si>
  <si>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</si>
  <si>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</si>
  <si>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</si>
  <si>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</si>
  <si>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</si>
  <si>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</si>
  <si>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</si>
  <si>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</si>
  <si>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</si>
  <si>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</si>
  <si>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</si>
  <si>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</si>
  <si>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</si>
  <si>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</si>
  <si>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</si>
  <si>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</si>
  <si>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</si>
  <si>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</si>
  <si>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</si>
  <si>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</si>
  <si>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</si>
  <si>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</si>
  <si>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</si>
  <si>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</si>
  <si>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</si>
  <si>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</si>
  <si>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</si>
  <si>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</si>
  <si>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</si>
  <si>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</si>
  <si>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</si>
  <si>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</si>
  <si>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</si>
  <si>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</si>
  <si>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</si>
  <si>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</si>
  <si>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</si>
  <si>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</si>
  <si>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</si>
  <si>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</si>
  <si>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</si>
  <si>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</si>
  <si>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</si>
  <si>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</si>
  <si>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</si>
  <si>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</si>
  <si>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</si>
  <si>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</si>
  <si>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</si>
  <si>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</si>
  <si>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</si>
  <si>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</si>
  <si>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</si>
  <si>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</si>
  <si>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</si>
  <si>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</si>
  <si>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</si>
  <si>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</si>
  <si>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</si>
  <si>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</si>
  <si>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</si>
  <si>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</si>
  <si>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</si>
  <si>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</si>
  <si>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</si>
  <si>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</si>
  <si>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</si>
  <si>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</si>
  <si>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</si>
  <si>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</si>
  <si>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</si>
  <si>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</si>
  <si>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</si>
  <si>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</si>
  <si>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</si>
  <si>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</si>
  <si>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</si>
  <si>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</si>
  <si>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</si>
  <si>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</si>
  <si>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</si>
  <si>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</si>
  <si>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</si>
  <si>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</si>
  <si>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</si>
  <si>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</si>
  <si>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</si>
  <si>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</si>
  <si>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</si>
  <si>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</si>
  <si>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</si>
  <si>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</si>
  <si>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</si>
  <si>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</si>
  <si>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</si>
  <si>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</si>
  <si>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</si>
  <si>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</si>
  <si>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</si>
  <si>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</si>
  <si>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</si>
  <si>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</si>
  <si>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</si>
  <si>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</si>
  <si>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</si>
  <si>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</si>
  <si>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</si>
  <si>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</si>
  <si>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</si>
  <si>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</si>
  <si>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</si>
  <si>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</si>
  <si>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</si>
  <si>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</si>
  <si>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</si>
  <si>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</si>
  <si>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</si>
  <si>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</si>
  <si>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</si>
  <si>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</si>
  <si>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</si>
  <si>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</si>
  <si>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</si>
  <si>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</si>
  <si>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</si>
  <si>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</si>
  <si>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</si>
  <si>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</si>
  <si>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</si>
  <si>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</si>
  <si>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</si>
  <si>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</si>
  <si>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</si>
  <si>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</si>
  <si>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</si>
  <si>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</si>
  <si>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</si>
  <si>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</si>
  <si>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</si>
  <si>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</si>
  <si>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</si>
  <si>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</si>
  <si>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</si>
  <si>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</si>
  <si>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</si>
  <si>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</si>
  <si>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</si>
  <si>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</si>
  <si>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</si>
  <si>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</si>
  <si>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</si>
  <si>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</si>
  <si>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</si>
  <si>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</si>
  <si>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</si>
  <si>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</si>
  <si>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</si>
  <si>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</si>
  <si>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</si>
  <si>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</si>
  <si>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</si>
  <si>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</si>
  <si>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</si>
  <si>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</si>
  <si>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</si>
  <si>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</si>
  <si>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</si>
  <si>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</si>
  <si>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</si>
  <si>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</si>
  <si>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</si>
  <si>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</si>
  <si>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</si>
  <si>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</si>
  <si>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</si>
  <si>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</si>
  <si>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</si>
  <si>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</si>
  <si>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</si>
  <si>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</si>
  <si>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</si>
  <si>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</si>
  <si>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</si>
  <si>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</si>
  <si>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</si>
  <si>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</si>
  <si>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</si>
  <si>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</si>
  <si>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</si>
  <si>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</si>
  <si>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</si>
  <si>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</si>
  <si>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</si>
  <si>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</si>
  <si>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</si>
  <si>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</si>
  <si>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</si>
  <si>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</si>
  <si>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</si>
  <si>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</si>
  <si>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</si>
  <si>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</si>
  <si>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</si>
  <si>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</si>
  <si>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</si>
  <si>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</si>
  <si>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</si>
  <si>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</si>
  <si>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</si>
  <si>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</si>
  <si>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</si>
  <si>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</si>
  <si>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</si>
  <si>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</si>
  <si>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</si>
  <si>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</si>
  <si>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</si>
  <si>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</si>
  <si>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</si>
  <si>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</si>
  <si>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</si>
  <si>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</si>
  <si>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</si>
  <si>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</si>
  <si>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</si>
  <si>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</si>
  <si>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</si>
  <si>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</si>
  <si>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</si>
  <si>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</si>
  <si>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</si>
  <si>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</si>
  <si>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</si>
  <si>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</si>
  <si>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</si>
  <si>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</si>
  <si>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</si>
  <si>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</si>
  <si>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</si>
  <si>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</si>
  <si>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</si>
  <si>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</si>
  <si>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</si>
  <si>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</si>
  <si>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</si>
  <si>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</si>
  <si>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</si>
  <si>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</si>
  <si>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</si>
  <si>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</si>
  <si>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</si>
  <si>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</si>
  <si>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</si>
  <si>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</si>
  <si>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</si>
  <si>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</si>
  <si>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</si>
  <si>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</si>
  <si>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</si>
  <si>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</si>
  <si>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</si>
  <si>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</si>
  <si>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</si>
  <si>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</si>
  <si>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</si>
  <si>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</si>
  <si>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</si>
  <si>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</si>
  <si>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</si>
  <si>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</si>
  <si>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</si>
  <si>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</si>
  <si>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</si>
  <si>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</si>
  <si>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</si>
  <si>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</si>
  <si>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</si>
  <si>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</si>
  <si>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</si>
  <si>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</si>
  <si>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</si>
  <si>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</si>
  <si>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</si>
  <si>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</si>
  <si>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</si>
  <si>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</si>
  <si>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</si>
  <si>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</si>
  <si>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</si>
  <si>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</si>
  <si>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</si>
  <si>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</si>
  <si>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</si>
  <si>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</si>
  <si>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</si>
  <si>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</si>
  <si>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</si>
  <si>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</si>
  <si>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</si>
  <si>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</si>
  <si>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</si>
  <si>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</si>
  <si>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</si>
  <si>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</si>
  <si>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</si>
  <si>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</si>
  <si>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</si>
  <si>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</si>
  <si>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</si>
  <si>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</si>
  <si>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</si>
  <si>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</si>
  <si>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</si>
  <si>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</si>
  <si>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</si>
  <si>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</si>
  <si>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</si>
  <si>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</si>
  <si>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</si>
  <si>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</si>
  <si>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</si>
  <si>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</si>
  <si>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</si>
  <si>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</si>
  <si>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</si>
  <si>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</si>
  <si>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</si>
  <si>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</si>
  <si>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</si>
  <si>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</si>
  <si>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</si>
  <si>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</si>
  <si>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</si>
  <si>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</si>
  <si>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</si>
  <si>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</si>
  <si>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</si>
  <si>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</si>
  <si>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</si>
  <si>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</si>
  <si>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</si>
  <si>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</si>
  <si>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</si>
  <si>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</si>
  <si>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</si>
  <si>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</si>
  <si>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</si>
  <si>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</si>
  <si>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</si>
  <si>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</si>
  <si>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</si>
  <si>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</si>
  <si>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</si>
  <si>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</si>
  <si>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</si>
  <si>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</si>
  <si>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</si>
  <si>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</si>
  <si>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</si>
  <si>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</si>
  <si>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</si>
  <si>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</si>
  <si>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</si>
  <si>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</si>
  <si>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</si>
  <si>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</si>
  <si>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</si>
  <si>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</si>
  <si>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</si>
  <si>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</si>
  <si>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</si>
  <si>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</si>
  <si>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</si>
  <si>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</si>
  <si>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</si>
  <si>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</si>
  <si>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</si>
  <si>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</si>
  <si>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</si>
  <si>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</si>
  <si>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</si>
  <si>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</si>
  <si>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</si>
  <si>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</si>
  <si>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</si>
  <si>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</si>
  <si>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</si>
  <si>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</si>
  <si>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</si>
  <si>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</si>
  <si>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</si>
  <si>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</si>
  <si>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</si>
  <si>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</si>
  <si>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</si>
  <si>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</si>
  <si>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</si>
  <si>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</si>
  <si>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</si>
  <si>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</si>
  <si>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</si>
  <si>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</si>
  <si>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</si>
  <si>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</si>
  <si>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</si>
  <si>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</si>
  <si>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</si>
  <si>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</si>
  <si>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</si>
  <si>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</si>
  <si>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</si>
  <si>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</si>
  <si>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</si>
  <si>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</si>
  <si>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</si>
  <si>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</si>
  <si>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</si>
  <si>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</si>
  <si>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</si>
  <si>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</si>
  <si>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</si>
  <si>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</si>
  <si>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</si>
  <si>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</si>
  <si>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</si>
  <si>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</si>
  <si>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</si>
  <si>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</si>
  <si>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</si>
  <si>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</si>
  <si>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</si>
  <si>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</si>
  <si>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</si>
  <si>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</si>
  <si>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</si>
  <si>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</si>
  <si>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</si>
  <si>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</si>
  <si>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</si>
  <si>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</si>
  <si>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</si>
  <si>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</si>
  <si>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</si>
  <si>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</si>
  <si>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</si>
  <si>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</si>
  <si>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</si>
  <si>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</si>
  <si>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</si>
  <si>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</si>
  <si>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</si>
  <si>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</si>
  <si>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</si>
  <si>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</si>
  <si>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</si>
  <si>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</si>
  <si>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</si>
  <si>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</si>
  <si>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</si>
  <si>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</si>
  <si>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</si>
  <si>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</si>
  <si>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</si>
  <si>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</si>
  <si>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</si>
  <si>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</si>
  <si>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</si>
  <si>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</si>
  <si>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</si>
  <si>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</si>
  <si>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</si>
  <si>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</si>
  <si>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</si>
  <si>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</si>
  <si>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</si>
  <si>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</si>
  <si>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</si>
  <si>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</si>
  <si>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</si>
  <si>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</si>
  <si>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</si>
  <si>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</si>
  <si>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</si>
  <si>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</si>
  <si>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</si>
  <si>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</si>
  <si>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</si>
  <si>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</si>
  <si>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</si>
  <si>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</si>
  <si>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</si>
  <si>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</si>
  <si>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</si>
  <si>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</si>
  <si>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</si>
  <si>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</si>
  <si>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</si>
  <si>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</si>
  <si>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</si>
  <si>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</si>
  <si>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</si>
  <si>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</si>
  <si>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</si>
  <si>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</si>
  <si>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</si>
  <si>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</si>
  <si>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</si>
  <si>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</si>
  <si>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</si>
  <si>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</si>
  <si>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</si>
  <si>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</si>
  <si>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</si>
  <si>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</si>
  <si>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</si>
  <si>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</si>
  <si>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</si>
  <si>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</si>
  <si>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</si>
  <si>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</si>
  <si>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</si>
  <si>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</si>
  <si>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</si>
  <si>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</si>
  <si>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</si>
  <si>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</si>
  <si>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</si>
  <si>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</si>
  <si>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</si>
  <si>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</si>
  <si>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</si>
  <si>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</si>
  <si>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</si>
  <si>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</si>
  <si>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</si>
  <si>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</si>
  <si>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</si>
  <si>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</si>
  <si>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</si>
  <si>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</si>
  <si>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</si>
  <si>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</si>
  <si>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</si>
  <si>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</si>
  <si>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</si>
  <si>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</si>
  <si>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</si>
  <si>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</si>
  <si>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</si>
  <si>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</si>
  <si>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</si>
  <si>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</si>
  <si>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</si>
  <si>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</si>
  <si>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</si>
  <si>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</si>
  <si>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</si>
  <si>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</si>
  <si>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</si>
  <si>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</si>
  <si>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</si>
  <si>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</si>
  <si>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</si>
  <si>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</si>
  <si>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</si>
  <si>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</si>
  <si>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</si>
  <si>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</si>
  <si>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</si>
  <si>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</si>
  <si>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</si>
  <si>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</si>
  <si>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</si>
  <si>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</si>
  <si>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</si>
  <si>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</si>
  <si>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</si>
  <si>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</si>
  <si>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</si>
  <si>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</si>
  <si>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</si>
  <si>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</si>
  <si>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</si>
  <si>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</si>
  <si>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</si>
  <si>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</si>
  <si>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</si>
  <si>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</si>
  <si>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</si>
  <si>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</si>
  <si>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</si>
  <si>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</si>
  <si>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</si>
  <si>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</si>
  <si>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</si>
  <si>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</si>
  <si>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</si>
  <si>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</si>
  <si>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</si>
  <si>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</si>
  <si>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</si>
  <si>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</si>
  <si>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</si>
  <si>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</si>
  <si>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</si>
  <si>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</si>
  <si>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</si>
  <si>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</si>
  <si>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</si>
  <si>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</si>
  <si>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</si>
  <si>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</si>
  <si>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</si>
  <si>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</si>
  <si>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</si>
  <si>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</si>
  <si>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</si>
  <si>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</si>
  <si>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</si>
  <si>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</si>
  <si>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</si>
  <si>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</si>
  <si>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</si>
  <si>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</si>
  <si>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</si>
  <si>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</si>
  <si>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</si>
  <si>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</si>
  <si>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</si>
  <si>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</si>
  <si>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</si>
  <si>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</si>
  <si>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</si>
  <si>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</si>
  <si>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</si>
  <si>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</si>
  <si>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</si>
  <si>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</si>
  <si>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</si>
  <si>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</si>
  <si>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</si>
  <si>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</si>
  <si>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</si>
  <si>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</si>
  <si>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</si>
  <si>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</si>
  <si>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</si>
  <si>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</si>
  <si>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</si>
  <si>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</si>
  <si>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</si>
  <si>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</si>
  <si>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</si>
  <si>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</si>
  <si>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</si>
  <si>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</si>
  <si>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</si>
  <si>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</si>
  <si>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</si>
  <si>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</si>
  <si>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</si>
  <si>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</si>
  <si>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</si>
  <si>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</si>
  <si>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</si>
  <si>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</si>
  <si>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</si>
  <si>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</si>
  <si>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</si>
  <si>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</si>
  <si>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</si>
  <si>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</si>
  <si>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</si>
  <si>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</si>
  <si>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</si>
  <si>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</si>
  <si>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</si>
  <si>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</si>
  <si>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</si>
  <si>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</si>
  <si>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</si>
  <si>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</si>
  <si>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</si>
  <si>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</si>
  <si>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</si>
  <si>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</si>
  <si>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</si>
  <si>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</si>
  <si>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</si>
  <si>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</si>
  <si>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</si>
  <si>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</si>
  <si>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</si>
  <si>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</si>
  <si>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</si>
  <si>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</si>
  <si>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</si>
  <si>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</si>
  <si>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</si>
  <si>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</si>
  <si>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</si>
  <si>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</si>
  <si>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</si>
  <si>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</si>
  <si>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</si>
  <si>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</si>
  <si>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</si>
  <si>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</si>
  <si>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</si>
  <si>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</si>
  <si>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</si>
  <si>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</si>
  <si>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</si>
  <si>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</si>
  <si>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</si>
  <si>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</si>
  <si>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</si>
  <si>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</si>
  <si>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</si>
  <si>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</si>
  <si>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</si>
  <si>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</si>
  <si>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</si>
  <si>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</si>
  <si>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</si>
  <si>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</si>
  <si>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</si>
  <si>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</si>
  <si>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</si>
  <si>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</si>
  <si>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</si>
  <si>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</si>
  <si>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</si>
  <si>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</si>
  <si>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</si>
  <si>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</si>
  <si>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</si>
  <si>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</si>
  <si>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</si>
  <si>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</si>
  <si>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</si>
  <si>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</si>
  <si>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</si>
  <si>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</si>
  <si>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</si>
  <si>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</si>
  <si>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</si>
  <si>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</si>
  <si>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</si>
  <si>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</si>
  <si>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</si>
  <si>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</si>
  <si>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</si>
  <si>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</si>
  <si>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</si>
  <si>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</si>
  <si>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</si>
  <si>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</si>
  <si>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</si>
  <si>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</si>
  <si>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</si>
  <si>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</si>
  <si>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</si>
  <si>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</si>
  <si>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</si>
  <si>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</si>
  <si>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</si>
  <si>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</si>
  <si>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</si>
  <si>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</si>
  <si>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</si>
  <si>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</si>
  <si>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</si>
  <si>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</si>
  <si>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</si>
  <si>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</si>
  <si>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</si>
  <si>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</si>
  <si>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</si>
  <si>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</si>
  <si>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</si>
  <si>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</si>
  <si>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</si>
  <si>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</si>
  <si>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</si>
  <si>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</si>
  <si>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</si>
  <si>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</si>
  <si>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</si>
  <si>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</si>
  <si>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</si>
  <si>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</si>
  <si>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</si>
  <si>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</si>
  <si>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</si>
  <si>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</si>
  <si>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</si>
  <si>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</si>
  <si>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</si>
  <si>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</si>
  <si>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</si>
  <si>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</si>
  <si>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</si>
  <si>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</si>
  <si>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</si>
  <si>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</si>
  <si>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</si>
  <si>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</si>
  <si>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</si>
  <si>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</si>
  <si>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</si>
  <si>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</si>
  <si>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</si>
  <si>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</si>
  <si>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</si>
  <si>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</si>
  <si>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</si>
  <si>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</si>
  <si>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</si>
  <si>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</si>
  <si>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</si>
  <si>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</si>
  <si>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</si>
  <si>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</si>
  <si>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</si>
  <si>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</si>
  <si>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</si>
  <si>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</si>
  <si>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</si>
  <si>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</si>
  <si>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</si>
  <si>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</si>
  <si>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</si>
  <si>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</si>
  <si>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</si>
  <si>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</si>
  <si>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</si>
  <si>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</si>
  <si>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</si>
  <si>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</si>
  <si>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</si>
  <si>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</si>
  <si>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</si>
  <si>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</si>
  <si>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</si>
  <si>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</si>
  <si>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</si>
  <si>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</si>
  <si>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</si>
  <si>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</si>
  <si>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</si>
  <si>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</si>
  <si>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</si>
  <si>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</si>
  <si>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</si>
  <si>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</si>
  <si>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</si>
  <si>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</si>
  <si>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</si>
  <si>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</si>
  <si>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</si>
  <si>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</si>
  <si>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</si>
  <si>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</si>
  <si>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</si>
  <si>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</si>
  <si>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</si>
  <si>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</si>
  <si>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</si>
  <si>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</si>
  <si>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</si>
  <si>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</si>
  <si>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</si>
  <si>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</si>
  <si>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</si>
  <si>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</si>
  <si>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</si>
  <si>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</si>
  <si>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</si>
  <si>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</si>
  <si>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</si>
  <si>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</si>
  <si>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</si>
  <si>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</si>
  <si>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</si>
  <si>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</si>
  <si>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</si>
  <si>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</si>
  <si>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</si>
  <si>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</si>
  <si>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</si>
  <si>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</si>
  <si>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</si>
  <si>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</si>
  <si>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</si>
  <si>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</si>
  <si>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</si>
  <si>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</si>
  <si>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</si>
  <si>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</si>
  <si>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</si>
  <si>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</si>
  <si>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</si>
  <si>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</si>
  <si>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</si>
  <si>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</si>
  <si>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</si>
  <si>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</si>
  <si>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</si>
  <si>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</si>
  <si>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</si>
  <si>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</si>
  <si>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</si>
  <si>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</si>
  <si>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</si>
  <si>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</si>
  <si>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</si>
  <si>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</si>
  <si>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</si>
  <si>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</si>
  <si>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</si>
  <si>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</si>
  <si>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</si>
  <si>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</si>
  <si>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</si>
  <si>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</si>
  <si>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</si>
  <si>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</si>
  <si>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</si>
  <si>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</si>
  <si>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</si>
  <si>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</si>
  <si>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</si>
  <si>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</si>
  <si>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</si>
  <si>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</si>
  <si>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</si>
  <si>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</si>
  <si>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</si>
  <si>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</si>
  <si>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</si>
  <si>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</si>
  <si>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</si>
  <si>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</si>
  <si>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</si>
  <si>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</si>
  <si>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</si>
  <si>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</si>
  <si>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</si>
  <si>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</si>
  <si>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</si>
  <si>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</si>
  <si>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</si>
  <si>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</si>
  <si>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</si>
  <si>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</si>
  <si>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</si>
  <si>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</si>
  <si>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</si>
  <si>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</si>
  <si>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</si>
  <si>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</si>
  <si>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</si>
  <si>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</si>
  <si>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</si>
  <si>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</si>
  <si>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</si>
  <si>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</si>
  <si>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</si>
  <si>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</si>
  <si>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</si>
  <si>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</si>
  <si>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</si>
  <si>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</si>
  <si>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</si>
  <si>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</si>
  <si>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</si>
  <si>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</si>
  <si>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</si>
  <si>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</si>
  <si>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</si>
  <si>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</si>
  <si>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</si>
  <si>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</si>
  <si>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</si>
  <si>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</si>
  <si>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</si>
  <si>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</si>
  <si>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</si>
  <si>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</si>
  <si>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</si>
  <si>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</si>
  <si>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</si>
  <si>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</si>
  <si>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</si>
  <si>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</si>
  <si>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</si>
  <si>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</si>
  <si>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</si>
  <si>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</si>
  <si>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</si>
  <si>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</si>
  <si>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</si>
  <si>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</si>
  <si>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</si>
  <si>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</si>
  <si>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</si>
  <si>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</si>
  <si>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</si>
  <si>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</si>
  <si>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</si>
  <si>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</si>
  <si>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</si>
  <si>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</si>
  <si>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</si>
  <si>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</si>
  <si>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</si>
  <si>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</si>
  <si>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</si>
  <si>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</si>
  <si>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</si>
  <si>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</si>
  <si>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</si>
  <si>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</si>
  <si>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</si>
  <si>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</si>
  <si>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</si>
  <si>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</si>
  <si>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</si>
  <si>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</si>
  <si>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</si>
  <si>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</si>
  <si>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</si>
  <si>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</si>
  <si>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</si>
  <si>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</si>
  <si>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</si>
  <si>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</si>
  <si>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</si>
  <si>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</si>
  <si>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</si>
  <si>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</si>
  <si>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</si>
  <si>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</si>
  <si>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</si>
  <si>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</si>
  <si>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</si>
  <si>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</si>
  <si>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</si>
  <si>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</si>
  <si>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</si>
  <si>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</si>
  <si>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</si>
  <si>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</si>
  <si>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</si>
  <si>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</si>
  <si>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</si>
  <si>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</si>
  <si>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</si>
  <si>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</si>
  <si>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</si>
  <si>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</si>
  <si>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</si>
  <si>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</si>
  <si>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</si>
  <si>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</si>
  <si>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</si>
  <si>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</si>
  <si>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</si>
  <si>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</si>
  <si>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</si>
  <si>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</si>
  <si>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</si>
  <si>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</si>
  <si>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</si>
  <si>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</si>
  <si>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</si>
  <si>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</si>
  <si>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</si>
  <si>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</si>
  <si>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</si>
  <si>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</si>
  <si>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</si>
  <si>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</si>
  <si>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</si>
  <si>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</si>
  <si>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</si>
  <si>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</si>
  <si>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</si>
  <si>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</si>
  <si>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</si>
  <si>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</si>
  <si>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</si>
  <si>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</si>
  <si>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</si>
  <si>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</si>
  <si>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</si>
  <si>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</si>
  <si>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</si>
  <si>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</si>
  <si>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</si>
  <si>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</si>
  <si>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</si>
  <si>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</si>
  <si>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</si>
  <si>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</si>
  <si>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</si>
  <si>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</si>
  <si>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</si>
  <si>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</si>
  <si>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</si>
  <si>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</si>
  <si>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</si>
  <si>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</si>
  <si>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</si>
  <si>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</si>
  <si>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</si>
  <si>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</si>
  <si>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</si>
  <si>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</si>
  <si>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</si>
  <si>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</si>
  <si>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</si>
  <si>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</si>
  <si>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</si>
  <si>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</si>
  <si>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</si>
  <si>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</si>
  <si>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</si>
  <si>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</si>
  <si>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</si>
  <si>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</si>
  <si>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</si>
  <si>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</si>
  <si>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</si>
  <si>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</si>
  <si>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</si>
  <si>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</si>
  <si>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</si>
  <si>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</si>
  <si>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</si>
  <si>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</si>
  <si>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</si>
  <si>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</si>
  <si>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</si>
  <si>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</si>
  <si>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</si>
  <si>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</si>
  <si>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</si>
  <si>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</si>
  <si>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</si>
  <si>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</si>
  <si>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</si>
  <si>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</si>
  <si>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</si>
  <si>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</si>
  <si>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</si>
  <si>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</si>
  <si>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</si>
  <si>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</si>
  <si>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</si>
  <si>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</si>
  <si>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</si>
  <si>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</si>
  <si>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</si>
  <si>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</si>
  <si>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</si>
  <si>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</si>
  <si>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</si>
  <si>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</si>
  <si>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</si>
  <si>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</si>
  <si>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</si>
  <si>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</si>
  <si>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</si>
  <si>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</si>
  <si>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</si>
  <si>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</si>
  <si>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</si>
  <si>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</si>
  <si>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</si>
  <si>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</si>
  <si>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</si>
  <si>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</si>
  <si>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</si>
  <si>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</si>
  <si>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</si>
  <si>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</si>
  <si>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</si>
  <si>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</si>
  <si>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</si>
  <si>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</si>
  <si>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</si>
  <si>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</si>
  <si>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</si>
  <si>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</si>
  <si>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</si>
  <si>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</si>
  <si>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</si>
  <si>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</si>
  <si>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</si>
  <si>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</si>
  <si>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</si>
  <si>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</si>
  <si>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</si>
  <si>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</si>
  <si>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</si>
  <si>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</si>
  <si>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</si>
  <si>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</si>
  <si>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</si>
  <si>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</si>
  <si>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</si>
  <si>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</si>
  <si>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</si>
  <si>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</si>
  <si>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</si>
  <si>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</si>
  <si>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</si>
  <si>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</si>
  <si>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</si>
  <si>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</si>
  <si>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</si>
  <si>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</si>
  <si>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</si>
  <si>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</si>
  <si>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</si>
  <si>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</si>
  <si>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</si>
  <si>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</si>
  <si>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</si>
  <si>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</si>
  <si>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</si>
  <si>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</si>
  <si>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</si>
  <si>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</si>
  <si>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</si>
  <si>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</si>
  <si>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</si>
  <si>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</si>
  <si>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</si>
  <si>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</si>
  <si>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</si>
  <si>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</si>
  <si>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</si>
  <si>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</si>
  <si>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</si>
  <si>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</si>
  <si>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</si>
  <si>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</si>
  <si>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</si>
  <si>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</si>
  <si>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</si>
  <si>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</si>
  <si>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</si>
  <si>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</si>
  <si>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</si>
  <si>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</si>
  <si>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</si>
  <si>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</si>
  <si>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</si>
  <si>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</si>
  <si>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</si>
  <si>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</si>
  <si>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</si>
  <si>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</si>
  <si>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</si>
  <si>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</si>
  <si>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</si>
  <si>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</si>
  <si>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</si>
  <si>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</si>
  <si>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</si>
  <si>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</si>
  <si>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</si>
  <si>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</si>
  <si>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</si>
  <si>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</si>
  <si>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</si>
  <si>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</si>
  <si>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</si>
  <si>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</si>
  <si>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</si>
  <si>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</si>
  <si>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</si>
  <si>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</si>
  <si>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</si>
  <si>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</si>
  <si>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</si>
  <si>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</si>
  <si>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</si>
  <si>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</si>
  <si>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</si>
  <si>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</si>
  <si>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</si>
  <si>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</si>
  <si>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</si>
  <si>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</si>
  <si>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</si>
  <si>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</si>
  <si>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</si>
  <si>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</si>
  <si>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</si>
  <si>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</si>
  <si>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</si>
  <si>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</si>
  <si>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</si>
  <si>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</si>
  <si>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</si>
  <si>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</si>
  <si>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</si>
  <si>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</si>
  <si>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</si>
  <si>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</si>
  <si>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</si>
  <si>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</si>
  <si>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</si>
  <si>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</si>
  <si>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</si>
  <si>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</si>
  <si>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</si>
  <si>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</si>
  <si>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</si>
  <si>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</si>
  <si>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</si>
  <si>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</si>
  <si>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</si>
  <si>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</si>
  <si>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</si>
  <si>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</si>
  <si>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</si>
  <si>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</si>
  <si>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</si>
  <si>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</si>
  <si>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</si>
  <si>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</si>
  <si>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</si>
  <si>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</si>
  <si>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</si>
  <si>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</si>
  <si>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</si>
  <si>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</si>
  <si>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</si>
  <si>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</si>
  <si>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</si>
  <si>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</si>
  <si>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</si>
  <si>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</si>
  <si>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</si>
  <si>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</si>
  <si>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</si>
  <si>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</si>
  <si>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</si>
  <si>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</si>
  <si>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</si>
  <si>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</si>
  <si>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</si>
  <si>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</si>
  <si>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</si>
  <si>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</si>
  <si>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</si>
  <si>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</si>
  <si>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</si>
  <si>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</si>
  <si>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</si>
  <si>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</si>
  <si>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</si>
  <si>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</si>
  <si>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</si>
  <si>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</si>
  <si>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</si>
  <si>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</si>
  <si>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</si>
  <si>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</si>
  <si>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</si>
  <si>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</si>
  <si>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</si>
  <si>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</si>
  <si>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</si>
  <si>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</si>
  <si>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</si>
  <si>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</si>
  <si>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</si>
  <si>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</si>
  <si>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</si>
  <si>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</si>
  <si>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</si>
  <si>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</si>
  <si>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</si>
  <si>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</si>
  <si>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</si>
  <si>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</si>
  <si>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</si>
  <si>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</si>
  <si>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</si>
  <si>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</si>
  <si>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</si>
  <si>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</si>
  <si>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</si>
  <si>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</si>
  <si>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</si>
  <si>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</si>
  <si>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</si>
  <si>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</si>
  <si>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</si>
  <si>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</si>
  <si>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</si>
  <si>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</si>
  <si>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</si>
  <si>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</si>
  <si>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</si>
  <si>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</si>
  <si>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</si>
  <si>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</si>
  <si>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</si>
  <si>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</si>
  <si>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</si>
  <si>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</si>
  <si>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</si>
  <si>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</si>
  <si>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</si>
  <si>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</si>
  <si>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</si>
  <si>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</si>
  <si>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</si>
  <si>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</si>
  <si>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</si>
  <si>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</si>
  <si>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</si>
  <si>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</si>
  <si>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</si>
  <si>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</si>
  <si>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</si>
  <si>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</si>
  <si>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</si>
  <si>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</si>
  <si>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</si>
  <si>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</si>
  <si>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</si>
  <si>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</si>
  <si>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</si>
  <si>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</si>
  <si>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</si>
  <si>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</si>
  <si>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</si>
  <si>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</si>
  <si>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</si>
  <si>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</si>
  <si>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</si>
  <si>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</si>
  <si>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</si>
  <si>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</si>
  <si>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</si>
  <si>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</si>
  <si>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</si>
  <si>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</si>
  <si>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</si>
  <si>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</si>
  <si>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</si>
  <si>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</si>
  <si>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</si>
  <si>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</si>
  <si>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</si>
  <si>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</si>
  <si>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</si>
  <si>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</si>
  <si>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</si>
  <si>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</si>
  <si>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</si>
  <si>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</si>
  <si>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</si>
  <si>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</si>
  <si>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</si>
  <si>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</si>
  <si>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</si>
  <si>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</si>
  <si>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</si>
  <si>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</si>
  <si>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</si>
  <si>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</si>
  <si>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</si>
  <si>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</si>
  <si>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</si>
  <si>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</si>
  <si>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</si>
  <si>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</si>
  <si>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</si>
  <si>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</si>
  <si>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</si>
  <si>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</si>
  <si>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</si>
  <si>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</si>
  <si>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</si>
  <si>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</si>
  <si>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</si>
  <si>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</si>
  <si>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</si>
  <si>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</si>
  <si>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</si>
  <si>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</si>
  <si>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</si>
  <si>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</si>
  <si>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</si>
  <si>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</si>
  <si>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</si>
  <si>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</si>
  <si>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</si>
  <si>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</si>
  <si>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</si>
  <si>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</si>
  <si>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</si>
  <si>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</si>
  <si>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</si>
  <si>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</si>
  <si>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</si>
  <si>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</si>
  <si>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</si>
  <si>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</si>
  <si>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</si>
  <si>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</si>
  <si>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</si>
  <si>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</si>
  <si>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</si>
  <si>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</si>
  <si>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</si>
  <si>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</si>
  <si>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</si>
  <si>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</si>
  <si>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</si>
  <si>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</si>
  <si>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</si>
  <si>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</si>
  <si>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</si>
  <si>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</si>
  <si>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</si>
  <si>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</si>
  <si>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</si>
  <si>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</si>
  <si>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</si>
  <si>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</si>
  <si>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</si>
  <si>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</si>
  <si>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</si>
  <si>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</si>
  <si>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</si>
  <si>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</si>
  <si>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</si>
  <si>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</si>
  <si>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</si>
  <si>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</si>
  <si>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</si>
  <si>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</si>
  <si>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</si>
  <si>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</si>
  <si>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</si>
  <si>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</si>
  <si>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</si>
  <si>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</si>
  <si>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</si>
  <si>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</si>
  <si>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</si>
  <si>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</si>
  <si>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</si>
  <si>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</si>
  <si>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</si>
  <si>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</si>
  <si>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</si>
  <si>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</si>
  <si>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</si>
  <si>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</si>
  <si>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</si>
  <si>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</si>
  <si>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</si>
  <si>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</si>
  <si>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</si>
  <si>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</si>
  <si>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</si>
  <si>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</si>
  <si>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</si>
  <si>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</si>
  <si>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</si>
  <si>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</si>
  <si>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</si>
  <si>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</si>
  <si>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</si>
  <si>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</si>
  <si>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</si>
  <si>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</si>
  <si>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</si>
  <si>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</si>
  <si>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</si>
  <si>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</si>
  <si>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</si>
  <si>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</si>
  <si>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</si>
  <si>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</si>
  <si>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</si>
  <si>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</si>
  <si>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</si>
  <si>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</si>
  <si>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</si>
  <si>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</si>
  <si>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</si>
  <si>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</si>
  <si>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</si>
  <si>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</si>
  <si>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</si>
  <si>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</si>
  <si>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</si>
  <si>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</si>
  <si>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</si>
  <si>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</si>
  <si>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</si>
  <si>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</si>
  <si>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</si>
  <si>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</si>
  <si>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</si>
  <si>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</si>
  <si>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</si>
  <si>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</si>
  <si>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</si>
  <si>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</si>
  <si>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</si>
  <si>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</si>
  <si>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</si>
  <si>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</si>
  <si>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</si>
  <si>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</si>
  <si>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</si>
  <si>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</si>
  <si>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</si>
  <si>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</si>
  <si>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</si>
  <si>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</si>
  <si>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</si>
  <si>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</si>
  <si>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</si>
  <si>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</si>
  <si>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</si>
  <si>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</si>
  <si>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</si>
  <si>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</si>
  <si>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</si>
  <si>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</si>
  <si>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</si>
  <si>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</si>
  <si>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</si>
  <si>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</si>
  <si>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</si>
  <si>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</si>
  <si>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</si>
  <si>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</si>
  <si>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</si>
  <si>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</si>
  <si>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</si>
  <si>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</si>
  <si>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</si>
  <si>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</si>
  <si>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</si>
  <si>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</si>
  <si>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</si>
  <si>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</si>
  <si>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</si>
  <si>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</si>
  <si>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</si>
  <si>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</si>
  <si>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</si>
  <si>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</si>
  <si>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</si>
  <si>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</si>
  <si>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</si>
  <si>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</si>
  <si>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</si>
  <si>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</si>
  <si>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</si>
  <si>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</si>
  <si>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</si>
  <si>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</si>
  <si>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</si>
  <si>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</si>
  <si>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</si>
  <si>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</si>
  <si>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</si>
  <si>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</si>
  <si>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</si>
  <si>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</si>
  <si>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</si>
  <si>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</si>
  <si>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</si>
  <si>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</si>
  <si>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</si>
  <si>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</si>
  <si>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</si>
  <si>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</si>
  <si>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</si>
  <si>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</si>
  <si>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</si>
  <si>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</si>
  <si>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</si>
  <si>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</si>
  <si>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</si>
  <si>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</si>
  <si>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</si>
  <si>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</si>
  <si>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</si>
  <si>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</si>
  <si>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</si>
  <si>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</si>
  <si>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</si>
  <si>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</si>
  <si>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</si>
  <si>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</si>
  <si>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</si>
  <si>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</si>
  <si>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</si>
  <si>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</si>
  <si>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</si>
  <si>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</si>
  <si>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</si>
  <si>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</si>
  <si>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</si>
  <si>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</si>
  <si>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</si>
  <si>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</si>
  <si>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</si>
  <si>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</si>
  <si>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</si>
  <si>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</si>
  <si>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</si>
  <si>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</si>
  <si>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</si>
  <si>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</si>
  <si>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</si>
  <si>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</si>
  <si>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</si>
  <si>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</si>
  <si>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</si>
  <si>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</si>
  <si>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</si>
  <si>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</si>
  <si>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</si>
  <si>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</si>
  <si>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</si>
  <si>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</si>
  <si>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</si>
  <si>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</si>
  <si>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</si>
  <si>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</si>
  <si>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</si>
  <si>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</si>
  <si>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</si>
  <si>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</si>
  <si>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</si>
  <si>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</si>
  <si>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</si>
  <si>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</si>
  <si>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</si>
  <si>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</si>
  <si>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</si>
  <si>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</si>
  <si>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</si>
  <si>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</si>
  <si>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</si>
  <si>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</si>
  <si>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</si>
  <si>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</si>
  <si>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</si>
  <si>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</si>
  <si>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</si>
  <si>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</si>
  <si>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</si>
  <si>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</si>
  <si>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</si>
  <si>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</si>
  <si>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</si>
  <si>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</si>
  <si>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</si>
  <si>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</si>
  <si>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</si>
  <si>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</si>
  <si>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</si>
  <si>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</si>
  <si>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</si>
  <si>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</si>
  <si>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</si>
  <si>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</si>
  <si>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</si>
  <si>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</si>
  <si>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</si>
  <si>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</si>
  <si>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</si>
  <si>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</si>
  <si>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</si>
  <si>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</si>
  <si>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</si>
  <si>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</si>
  <si>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</si>
  <si>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</si>
  <si>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</si>
  <si>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</si>
  <si>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</si>
  <si>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</si>
  <si>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</si>
  <si>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</si>
  <si>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</si>
  <si>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</si>
  <si>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</si>
  <si>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</si>
  <si>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</si>
  <si>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</si>
  <si>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</si>
  <si>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</si>
  <si>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</si>
  <si>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</si>
  <si>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</si>
  <si>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</si>
  <si>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</si>
  <si>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</si>
  <si>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</si>
  <si>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</si>
  <si>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</si>
  <si>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</si>
  <si>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</si>
  <si>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</si>
  <si>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</si>
  <si>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</si>
  <si>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</si>
  <si>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</si>
  <si>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</si>
  <si>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</si>
  <si>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</si>
  <si>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</si>
  <si>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</si>
  <si>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</si>
  <si>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</si>
  <si>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</si>
  <si>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</si>
  <si>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</si>
  <si>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</si>
  <si>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</si>
  <si>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</si>
  <si>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</si>
  <si>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</si>
  <si>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</si>
  <si>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</si>
  <si>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</si>
  <si>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</si>
  <si>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</si>
  <si>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</si>
  <si>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</si>
  <si>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</si>
  <si>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</si>
  <si>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</si>
  <si>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</si>
  <si>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</si>
  <si>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</si>
  <si>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</si>
  <si>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</si>
  <si>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</si>
  <si>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</si>
  <si>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</si>
  <si>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</si>
  <si>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</si>
  <si>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</si>
  <si>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</si>
  <si>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</si>
  <si>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</si>
  <si>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</si>
  <si>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</si>
  <si>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</si>
  <si>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</si>
  <si>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</si>
  <si>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</si>
  <si>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</si>
  <si>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</si>
  <si>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</si>
  <si>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</si>
  <si>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</si>
  <si>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</si>
  <si>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</si>
  <si>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</si>
  <si>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</si>
  <si>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</si>
  <si>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</si>
  <si>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</si>
  <si>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</si>
  <si>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</si>
  <si>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</si>
  <si>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</si>
  <si>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</si>
  <si>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</si>
  <si>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</si>
  <si>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</si>
  <si>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</si>
  <si>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</si>
  <si>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</si>
  <si>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</si>
  <si>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</si>
  <si>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</si>
  <si>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</si>
  <si>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</si>
  <si>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</si>
  <si>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</si>
  <si>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</si>
  <si>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</si>
  <si>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</si>
  <si>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</si>
  <si>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</si>
  <si>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</si>
  <si>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</si>
  <si>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</si>
  <si>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</si>
  <si>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</si>
  <si>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</si>
  <si>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</si>
  <si>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</si>
  <si>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</si>
  <si>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</si>
  <si>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</si>
  <si>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</si>
  <si>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</si>
  <si>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</si>
  <si>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</si>
  <si>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</si>
  <si>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</si>
  <si>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</si>
  <si>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</si>
  <si>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</si>
  <si>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</si>
  <si>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</si>
  <si>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</si>
  <si>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</si>
  <si>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</si>
  <si>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</si>
  <si>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</si>
  <si>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</si>
  <si>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</si>
  <si>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</si>
  <si>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</si>
  <si>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</si>
  <si>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</si>
  <si>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</si>
  <si>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</si>
  <si>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</si>
  <si>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</si>
  <si>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</si>
  <si>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</si>
  <si>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</si>
  <si>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</si>
  <si>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</si>
  <si>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</si>
  <si>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</si>
  <si>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</si>
  <si>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</si>
  <si>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</si>
  <si>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</si>
  <si>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</si>
  <si>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</si>
  <si>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</si>
  <si>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</si>
  <si>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</si>
  <si>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</si>
  <si>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</si>
  <si>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</si>
  <si>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</si>
  <si>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</si>
  <si>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</si>
  <si>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</si>
  <si>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</si>
  <si>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</si>
  <si>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</si>
  <si>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</si>
  <si>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</si>
  <si>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</si>
  <si>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</si>
  <si>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</si>
  <si>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</si>
  <si>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</si>
  <si>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</si>
  <si>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</si>
  <si>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</si>
  <si>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</si>
  <si>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</si>
  <si>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</si>
  <si>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</si>
  <si>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</si>
  <si>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</si>
  <si>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</si>
  <si>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</si>
  <si>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</si>
  <si>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</si>
  <si>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</si>
  <si>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</si>
  <si>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</si>
  <si>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</si>
  <si>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</si>
  <si>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</si>
  <si>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</si>
  <si>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</si>
  <si>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</si>
  <si>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</si>
  <si>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</si>
  <si>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</si>
  <si>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</si>
  <si>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</si>
  <si>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</si>
  <si>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</si>
  <si>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</si>
  <si>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</si>
  <si>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</si>
  <si>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</si>
  <si>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</si>
  <si>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</si>
  <si>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</si>
  <si>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</si>
  <si>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</si>
  <si>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</si>
  <si>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</si>
  <si>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</si>
  <si>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</si>
  <si>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</si>
  <si>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</si>
  <si>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</si>
  <si>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</si>
  <si>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</si>
  <si>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</si>
  <si>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</si>
  <si>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</si>
  <si>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</si>
  <si>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</si>
  <si>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</si>
  <si>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</si>
  <si>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</si>
  <si>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</si>
  <si>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</si>
  <si>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</si>
  <si>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</si>
  <si>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</si>
  <si>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</si>
  <si>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</si>
  <si>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</si>
  <si>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</si>
  <si>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</si>
  <si>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</si>
  <si>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</si>
  <si>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</si>
  <si>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</si>
  <si>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</si>
  <si>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</si>
  <si>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</si>
  <si>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</si>
  <si>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</si>
  <si>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</si>
  <si>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</si>
  <si>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</si>
  <si>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</si>
  <si>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</si>
  <si>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</si>
  <si>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</si>
  <si>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</si>
  <si>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</si>
  <si>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</si>
  <si>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</si>
  <si>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</si>
  <si>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</si>
  <si>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</si>
  <si>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</si>
  <si>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</si>
  <si>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</si>
  <si>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</si>
  <si>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</si>
  <si>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</si>
  <si>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</si>
  <si>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</si>
  <si>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</si>
  <si>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</si>
  <si>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</si>
  <si>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</si>
  <si>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</si>
  <si>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</si>
  <si>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</si>
  <si>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</si>
  <si>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</si>
  <si>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</si>
  <si>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</si>
  <si>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</si>
  <si>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</si>
  <si>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</si>
  <si>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</si>
  <si>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</si>
  <si>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</si>
  <si>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</si>
  <si>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</si>
  <si>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</si>
  <si>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</si>
  <si>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</si>
  <si>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</si>
  <si>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</si>
  <si>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</si>
  <si>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</si>
  <si>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</si>
  <si>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</si>
  <si>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</si>
  <si>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</si>
  <si>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</si>
  <si>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</si>
  <si>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</si>
  <si>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</si>
  <si>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</si>
  <si>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</si>
  <si>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</si>
  <si>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</si>
  <si>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</si>
  <si>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</si>
  <si>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</si>
  <si>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</si>
  <si>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</si>
  <si>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</si>
  <si>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</si>
  <si>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</si>
  <si>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</si>
  <si>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</si>
  <si>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</si>
  <si>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</si>
  <si>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</si>
  <si>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</si>
  <si>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</si>
  <si>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</si>
  <si>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</si>
  <si>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</si>
  <si>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</si>
  <si>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</si>
  <si>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</si>
  <si>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</si>
  <si>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</si>
  <si>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</si>
  <si>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</si>
  <si>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</si>
  <si>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</si>
  <si>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</si>
  <si>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</si>
  <si>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</si>
  <si>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</si>
  <si>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</si>
  <si>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</si>
  <si>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</si>
  <si>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</si>
  <si>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</si>
  <si>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</si>
  <si>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</si>
  <si>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</si>
  <si>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</si>
  <si>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</si>
  <si>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</si>
  <si>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</si>
  <si>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</si>
  <si>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</si>
  <si>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</si>
  <si>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</si>
  <si>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</si>
  <si>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</si>
  <si>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</si>
  <si>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</si>
  <si>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</si>
  <si>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</si>
  <si>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</si>
  <si>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</si>
  <si>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</si>
  <si>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</si>
  <si>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</si>
  <si>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</si>
  <si>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</si>
  <si>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</si>
  <si>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</si>
  <si>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</si>
  <si>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</si>
  <si>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</si>
  <si>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</si>
  <si>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</si>
  <si>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</si>
  <si>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</si>
  <si>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</si>
  <si>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</si>
  <si>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</si>
  <si>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</si>
  <si>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</si>
  <si>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</si>
  <si>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</si>
  <si>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</si>
  <si>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</si>
  <si>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</si>
  <si>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</si>
  <si>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</si>
  <si>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</si>
  <si>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</si>
  <si>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</si>
  <si>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</si>
  <si>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</si>
  <si>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</si>
  <si>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</si>
  <si>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</si>
  <si>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</si>
  <si>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</si>
  <si>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</si>
  <si>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</si>
  <si>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</si>
  <si>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</si>
  <si>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</si>
  <si>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</si>
  <si>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</si>
  <si>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</si>
  <si>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</si>
  <si>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</si>
  <si>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</si>
  <si>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</si>
  <si>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</si>
  <si>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</si>
  <si>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</si>
  <si>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</si>
  <si>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</si>
  <si>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</si>
  <si>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</si>
  <si>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</si>
  <si>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</si>
  <si>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</si>
  <si>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</si>
  <si>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</si>
  <si>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</si>
  <si>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</si>
  <si>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</si>
  <si>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</si>
  <si>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</si>
  <si>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</si>
  <si>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</si>
  <si>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</si>
  <si>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</si>
  <si>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</si>
  <si>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</si>
  <si>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</si>
  <si>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</si>
  <si>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</si>
  <si>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</si>
  <si>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</si>
  <si>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</si>
  <si>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</si>
  <si>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</si>
  <si>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</si>
  <si>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</si>
  <si>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</si>
  <si>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</si>
  <si>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</si>
  <si>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</si>
  <si>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</si>
  <si>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</si>
  <si>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</si>
  <si>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</si>
  <si>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</si>
  <si>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</si>
  <si>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</si>
  <si>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</si>
  <si>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</si>
  <si>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</si>
  <si>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</si>
  <si>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</si>
  <si>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</si>
  <si>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</si>
  <si>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</si>
  <si>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</si>
  <si>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</si>
  <si>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</si>
  <si>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</si>
  <si>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</si>
  <si>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</si>
  <si>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</si>
  <si>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</si>
  <si>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</si>
  <si>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</si>
  <si>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</si>
  <si>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</si>
  <si>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</si>
  <si>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</si>
  <si>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</si>
  <si>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</si>
  <si>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</si>
  <si>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</si>
  <si>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</si>
  <si>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</si>
  <si>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</si>
  <si>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</si>
  <si>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</si>
  <si>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</si>
  <si>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</si>
  <si>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</si>
  <si>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</si>
  <si>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</si>
  <si>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</si>
  <si>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</si>
  <si>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</si>
  <si>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</si>
  <si>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</si>
  <si>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</si>
  <si>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</si>
  <si>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</si>
  <si>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</si>
  <si>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</si>
  <si>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</si>
  <si>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</si>
  <si>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</si>
  <si>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</si>
  <si>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</si>
  <si>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</si>
  <si>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</si>
  <si>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</si>
  <si>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</si>
  <si>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</si>
  <si>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</si>
  <si>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</si>
  <si>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</si>
  <si>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</si>
  <si>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</si>
  <si>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</si>
  <si>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</si>
  <si>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</si>
  <si>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</si>
  <si>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</si>
  <si>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</si>
  <si>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</si>
  <si>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</si>
  <si>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</si>
  <si>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</si>
  <si>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</si>
  <si>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</si>
  <si>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</si>
  <si>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</si>
  <si>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</si>
  <si>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</si>
  <si>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</si>
  <si>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</si>
  <si>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</si>
  <si>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</si>
  <si>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</si>
  <si>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</si>
  <si>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</si>
  <si>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</si>
  <si>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</si>
  <si>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</si>
  <si>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</si>
  <si>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</si>
  <si>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</si>
  <si>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</si>
  <si>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</si>
  <si>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</si>
  <si>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</si>
  <si>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</si>
  <si>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</si>
  <si>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</si>
  <si>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</si>
  <si>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</si>
  <si>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</si>
  <si>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</si>
  <si>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</si>
  <si>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</si>
  <si>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</si>
  <si>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</si>
  <si>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</si>
  <si>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</si>
  <si>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</si>
  <si>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</si>
  <si>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</si>
  <si>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</si>
  <si>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</si>
  <si>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</si>
  <si>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</si>
  <si>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</si>
  <si>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</si>
  <si>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</si>
  <si>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</si>
  <si>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</si>
  <si>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</si>
  <si>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</si>
  <si>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</si>
  <si>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</si>
  <si>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</si>
  <si>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</si>
  <si>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</si>
  <si>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</si>
  <si>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</si>
  <si>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</si>
  <si>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</si>
  <si>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</si>
  <si>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</si>
  <si>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</si>
  <si>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</si>
  <si>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</si>
  <si>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</si>
  <si>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</si>
  <si>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</si>
  <si>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</si>
  <si>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</si>
  <si>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</si>
  <si>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</si>
  <si>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</si>
  <si>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</si>
  <si>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</si>
  <si>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</si>
  <si>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</si>
  <si>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</si>
  <si>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</si>
  <si>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</si>
  <si>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</si>
  <si>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</si>
  <si>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</si>
  <si>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</si>
  <si>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</si>
  <si>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</si>
  <si>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</si>
  <si>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</si>
  <si>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</si>
  <si>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</si>
  <si>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</si>
  <si>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</si>
  <si>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</si>
  <si>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</si>
  <si>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</si>
  <si>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</si>
  <si>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</si>
  <si>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</si>
  <si>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</si>
  <si>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</si>
  <si>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</si>
  <si>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</si>
  <si>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</si>
  <si>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</si>
  <si>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</si>
  <si>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</si>
  <si>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</si>
  <si>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</si>
  <si>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</si>
  <si>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</si>
  <si>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</si>
  <si>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</si>
  <si>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</si>
  <si>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</si>
  <si>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</si>
  <si>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</si>
  <si>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</si>
  <si>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</si>
  <si>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</si>
  <si>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</si>
  <si>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</si>
  <si>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</si>
  <si>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</si>
  <si>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</si>
  <si>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</si>
  <si>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</si>
  <si>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</si>
  <si>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</si>
  <si>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</si>
  <si>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</si>
  <si>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</si>
  <si>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</si>
  <si>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</si>
  <si>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</si>
  <si>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</si>
  <si>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</si>
  <si>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</si>
  <si>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</si>
  <si>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</si>
  <si>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</si>
  <si>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</si>
  <si>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</si>
  <si>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</si>
  <si>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</si>
  <si>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</si>
  <si>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</si>
  <si>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</si>
  <si>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</si>
  <si>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</si>
  <si>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</si>
  <si>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</si>
  <si>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</si>
  <si>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</si>
  <si>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</si>
  <si>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</si>
  <si>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</si>
  <si>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</si>
  <si>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</si>
  <si>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</si>
  <si>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</si>
  <si>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</si>
  <si>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</si>
  <si>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</si>
  <si>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</si>
  <si>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</si>
  <si>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</si>
  <si>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</si>
  <si>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</si>
  <si>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</si>
  <si>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</si>
  <si>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</si>
  <si>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</si>
  <si>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</si>
  <si>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</si>
  <si>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</si>
  <si>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</si>
  <si>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</si>
  <si>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</si>
  <si>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</si>
  <si>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</si>
  <si>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</si>
  <si>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</si>
  <si>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</si>
  <si>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</si>
  <si>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</si>
  <si>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</si>
  <si>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</si>
  <si>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</si>
  <si>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</si>
  <si>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</si>
  <si>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</si>
  <si>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</si>
  <si>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</si>
  <si>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</si>
  <si>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</si>
  <si>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</si>
  <si>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</si>
  <si>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</si>
  <si>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</si>
  <si>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</si>
  <si>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</si>
  <si>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</si>
  <si>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</si>
  <si>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</si>
  <si>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</si>
  <si>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</si>
  <si>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</si>
  <si>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</si>
  <si>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</si>
  <si>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</si>
  <si>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</si>
  <si>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</si>
  <si>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</si>
  <si>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</si>
  <si>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</si>
  <si>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</si>
  <si>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</si>
  <si>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</si>
  <si>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</si>
  <si>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</si>
  <si>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</si>
  <si>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</si>
  <si>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</si>
  <si>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</si>
  <si>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</si>
  <si>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</si>
  <si>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</si>
  <si>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</si>
  <si>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</si>
  <si>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</si>
  <si>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</si>
  <si>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</si>
  <si>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</si>
  <si>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</si>
  <si>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</si>
  <si>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</si>
  <si>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</si>
  <si>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</si>
  <si>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</si>
  <si>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</si>
  <si>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</si>
  <si>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</si>
  <si>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</si>
  <si>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</si>
  <si>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</si>
  <si>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</si>
  <si>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</si>
  <si>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</si>
  <si>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</si>
  <si>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</si>
  <si>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</si>
  <si>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</si>
  <si>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</si>
  <si>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</si>
  <si>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</si>
  <si>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</si>
  <si>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</si>
  <si>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</si>
  <si>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</si>
  <si>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</si>
  <si>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</si>
  <si>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</si>
  <si>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</si>
  <si>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</si>
  <si>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</si>
  <si>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</si>
  <si>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</si>
  <si>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</si>
  <si>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</si>
  <si>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</si>
  <si>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</si>
  <si>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</si>
  <si>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</si>
  <si>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</si>
  <si>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</si>
  <si>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</si>
  <si>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</si>
  <si>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</si>
  <si>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</si>
  <si>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</si>
  <si>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</si>
  <si>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</si>
  <si>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</si>
  <si>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</si>
  <si>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</si>
  <si>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</si>
  <si>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</si>
  <si>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</si>
  <si>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</si>
  <si>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</si>
  <si>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</si>
  <si>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</si>
  <si>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</si>
  <si>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</si>
  <si>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</si>
  <si>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</si>
  <si>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</si>
  <si>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</si>
  <si>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</si>
  <si>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</si>
  <si>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</si>
  <si>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</si>
  <si>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</si>
  <si>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</si>
  <si>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</si>
  <si>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</si>
  <si>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</si>
  <si>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</si>
  <si>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</si>
  <si>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</si>
  <si>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</si>
  <si>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</si>
  <si>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</si>
  <si>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</si>
  <si>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</si>
  <si>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</si>
  <si>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</si>
  <si>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</si>
  <si>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</si>
  <si>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</si>
  <si>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</si>
  <si>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</si>
  <si>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</si>
  <si>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</si>
  <si>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</si>
  <si>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</si>
  <si>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</si>
  <si>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</si>
  <si>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</si>
  <si>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</si>
  <si>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</si>
  <si>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</si>
  <si>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</si>
  <si>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</si>
  <si>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</si>
  <si>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</si>
  <si>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</si>
  <si>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</si>
  <si>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</si>
  <si>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</si>
  <si>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</si>
  <si>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</si>
  <si>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</si>
  <si>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</si>
  <si>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</si>
  <si>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</si>
  <si>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</si>
  <si>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</si>
  <si>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</si>
  <si>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</si>
  <si>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</si>
  <si>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</si>
  <si>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</si>
  <si>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</si>
  <si>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</si>
  <si>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</si>
  <si>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</si>
  <si>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</si>
  <si>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</si>
  <si>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</si>
  <si>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</si>
  <si>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</si>
  <si>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</si>
  <si>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</si>
  <si>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</si>
  <si>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</si>
  <si>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</si>
  <si>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</si>
  <si>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</si>
  <si>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</si>
  <si>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</si>
  <si>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</si>
  <si>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</si>
  <si>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</si>
  <si>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</si>
  <si>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</si>
  <si>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</si>
  <si>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</si>
  <si>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</si>
  <si>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</si>
  <si>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</si>
  <si>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</si>
  <si>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</si>
  <si>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</si>
  <si>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</si>
  <si>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</si>
  <si>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</si>
  <si>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</si>
  <si>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</si>
  <si>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</si>
  <si>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</si>
  <si>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</si>
  <si>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</si>
  <si>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</si>
  <si>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</si>
  <si>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</si>
  <si>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</si>
  <si>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</si>
  <si>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</si>
  <si>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</si>
  <si>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</si>
  <si>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</si>
  <si>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</si>
  <si>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</si>
  <si>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</si>
  <si>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</si>
  <si>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</si>
  <si>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</si>
  <si>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</si>
  <si>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</si>
  <si>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</si>
  <si>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</si>
  <si>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</si>
  <si>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</si>
  <si>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</si>
  <si>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</si>
  <si>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</si>
  <si>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</si>
  <si>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</si>
  <si>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</si>
  <si>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</si>
  <si>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</si>
  <si>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</si>
  <si>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</si>
  <si>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</si>
  <si>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</si>
  <si>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</si>
  <si>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</si>
  <si>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</si>
  <si>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</si>
  <si>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</si>
  <si>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</si>
  <si>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</si>
  <si>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</si>
  <si>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</si>
  <si>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</si>
  <si>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</si>
  <si>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</si>
  <si>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</si>
  <si>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</si>
  <si>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</si>
  <si>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</si>
  <si>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</si>
  <si>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</si>
  <si>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</si>
  <si>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</si>
  <si>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</si>
  <si>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</si>
  <si>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</si>
  <si>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</si>
  <si>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</si>
  <si>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</si>
  <si>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</si>
  <si>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</si>
  <si>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</si>
  <si>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</si>
  <si>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</si>
  <si>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</si>
  <si>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</si>
  <si>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</si>
  <si>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</si>
  <si>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</si>
  <si>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</si>
  <si>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</si>
  <si>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</si>
  <si>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</si>
  <si>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</si>
  <si>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</si>
  <si>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</si>
  <si>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</si>
  <si>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</si>
  <si>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</si>
  <si>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</si>
  <si>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</si>
  <si>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</si>
  <si>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</si>
  <si>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</si>
  <si>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</si>
  <si>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</si>
  <si>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</si>
  <si>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</si>
  <si>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</si>
  <si>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</si>
  <si>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</si>
  <si>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</si>
  <si>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</si>
  <si>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</si>
  <si>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</si>
  <si>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</si>
  <si>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</si>
  <si>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</si>
  <si>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</si>
  <si>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</si>
  <si>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</si>
  <si>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</si>
  <si>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</si>
  <si>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</si>
  <si>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</si>
  <si>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</si>
  <si>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</si>
  <si>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</si>
  <si>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</si>
  <si>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</si>
  <si>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</si>
  <si>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</si>
  <si>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</si>
  <si>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</si>
  <si>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</si>
  <si>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</si>
  <si>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</si>
  <si>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</si>
  <si>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</si>
  <si>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</si>
  <si>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</si>
  <si>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</si>
  <si>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</si>
  <si>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</si>
  <si>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</si>
  <si>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</si>
  <si>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</si>
  <si>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</si>
  <si>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</si>
  <si>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</si>
  <si>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</si>
  <si>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</si>
  <si>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</si>
  <si>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</si>
  <si>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</si>
  <si>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</si>
  <si>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</si>
  <si>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</si>
  <si>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</si>
  <si>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</si>
  <si>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</si>
  <si>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</si>
  <si>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</si>
  <si>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</si>
  <si>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</si>
  <si>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</si>
  <si>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</si>
  <si>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</si>
  <si>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</si>
  <si>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</si>
  <si>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</si>
  <si>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</si>
  <si>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</si>
  <si>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</si>
  <si>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</si>
  <si>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</si>
  <si>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</si>
  <si>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</si>
  <si>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</si>
  <si>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</si>
  <si>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</si>
  <si>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</si>
  <si>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</si>
  <si>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</si>
  <si>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</si>
  <si>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</si>
  <si>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</si>
  <si>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</si>
  <si>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</si>
  <si>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</si>
  <si>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</si>
  <si>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</si>
  <si>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</si>
  <si>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</si>
  <si>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</si>
  <si>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</si>
  <si>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</si>
  <si>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</si>
  <si>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</si>
  <si>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</si>
  <si>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</si>
  <si>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</si>
  <si>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</si>
  <si>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</si>
  <si>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</si>
  <si>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</si>
  <si>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</si>
  <si>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</si>
  <si>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</si>
  <si>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</si>
  <si>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</si>
  <si>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</si>
  <si>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</si>
  <si>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</si>
  <si>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</si>
  <si>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</si>
  <si>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</si>
  <si>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</si>
  <si>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</si>
  <si>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</si>
  <si>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</si>
  <si>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</si>
  <si>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</si>
  <si>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</si>
  <si>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</si>
  <si>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</si>
  <si>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</si>
  <si>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</si>
  <si>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</si>
  <si>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</si>
  <si>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</si>
  <si>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</si>
  <si>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</si>
  <si>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</si>
  <si>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</si>
  <si>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</si>
  <si>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</si>
  <si>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</si>
  <si>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</si>
  <si>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</si>
  <si>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</si>
  <si>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</si>
  <si>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</si>
  <si>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</si>
  <si>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</si>
  <si>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</si>
  <si>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</si>
  <si>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</si>
  <si>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</si>
  <si>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</si>
  <si>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</si>
  <si>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</si>
  <si>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</si>
  <si>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</si>
  <si>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</si>
  <si>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</si>
  <si>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</si>
  <si>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</si>
  <si>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</si>
  <si>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</si>
  <si>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</si>
  <si>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</si>
  <si>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</si>
  <si>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</si>
  <si>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</si>
  <si>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</si>
  <si>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</si>
  <si>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</si>
  <si>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</si>
  <si>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</si>
  <si>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</si>
  <si>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</si>
  <si>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</si>
  <si>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</si>
  <si>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</si>
  <si>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</si>
  <si>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</si>
  <si>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</si>
  <si>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</si>
  <si>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</si>
  <si>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</si>
  <si>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</si>
  <si>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</si>
  <si>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</si>
  <si>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</si>
  <si>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</si>
  <si>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</si>
  <si>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</si>
  <si>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</si>
  <si>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</si>
  <si>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</si>
  <si>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</si>
  <si>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</si>
  <si>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</si>
  <si>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</si>
  <si>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</si>
  <si>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</si>
  <si>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</si>
  <si>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</si>
  <si>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</si>
  <si>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</si>
  <si>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</si>
  <si>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</si>
  <si>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</si>
  <si>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</si>
  <si>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</si>
  <si>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</si>
  <si>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</si>
  <si>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</si>
  <si>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</si>
  <si>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</si>
  <si>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</si>
  <si>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</si>
  <si>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</si>
  <si>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</si>
  <si>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</si>
  <si>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</si>
  <si>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</si>
  <si>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</si>
  <si>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</si>
  <si>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</si>
  <si>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</si>
  <si>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</si>
  <si>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</si>
  <si>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</si>
  <si>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</si>
  <si>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</si>
  <si>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</si>
  <si>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</si>
  <si>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</si>
  <si>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</si>
  <si>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</si>
  <si>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</si>
  <si>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</si>
  <si>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</si>
  <si>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</si>
  <si>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</si>
  <si>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</si>
  <si>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</si>
  <si>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</si>
  <si>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</si>
  <si>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</si>
  <si>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</si>
  <si>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</si>
  <si>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</si>
  <si>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</si>
  <si>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</si>
  <si>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</si>
  <si>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</si>
  <si>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</si>
  <si>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</si>
  <si>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</si>
  <si>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</si>
  <si>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</si>
  <si>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</si>
  <si>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</si>
  <si>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</si>
  <si>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</si>
  <si>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</si>
  <si>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</si>
  <si>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</si>
  <si>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</si>
  <si>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</si>
  <si>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</si>
  <si>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</si>
  <si>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</si>
  <si>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</si>
  <si>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</si>
  <si>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</si>
  <si>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</si>
  <si>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</si>
  <si>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</si>
  <si>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</si>
  <si>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</si>
  <si>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</si>
  <si>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</si>
  <si>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</si>
  <si>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</si>
  <si>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</si>
  <si>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</si>
  <si>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</si>
  <si>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</si>
  <si>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</si>
  <si>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</si>
  <si>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</si>
  <si>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</si>
  <si>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</si>
  <si>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</si>
  <si>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</si>
  <si>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</si>
  <si>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</si>
  <si>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</si>
  <si>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</si>
  <si>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</si>
  <si>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</si>
  <si>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</si>
  <si>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</si>
  <si>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</si>
  <si>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</si>
  <si>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</si>
  <si>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</si>
  <si>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</si>
  <si>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</si>
  <si>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</si>
  <si>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</si>
  <si>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</si>
  <si>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</si>
  <si>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</si>
  <si>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</si>
  <si>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</si>
  <si>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</si>
  <si>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</si>
  <si>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</si>
  <si>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</si>
  <si>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</si>
  <si>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</si>
  <si>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</si>
  <si>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</si>
  <si>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</si>
  <si>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</si>
  <si>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</si>
  <si>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</si>
  <si>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</si>
  <si>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</si>
  <si>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</si>
  <si>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</si>
  <si>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</si>
  <si>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</si>
  <si>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</si>
  <si>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</si>
  <si>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</si>
  <si>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</si>
  <si>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</si>
  <si>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</si>
  <si>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</si>
  <si>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</si>
  <si>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</si>
  <si>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</si>
  <si>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</si>
  <si>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</si>
  <si>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</si>
  <si>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</si>
  <si>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</si>
  <si>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</si>
  <si>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</si>
  <si>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</si>
  <si>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</si>
  <si>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</si>
  <si>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</si>
  <si>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</si>
  <si>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</si>
  <si>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</si>
  <si>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</si>
  <si>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</si>
  <si>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</si>
  <si>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</si>
  <si>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</si>
  <si>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</si>
  <si>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</si>
  <si>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</si>
  <si>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</si>
  <si>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</si>
  <si>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</si>
  <si>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</si>
  <si>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</si>
  <si>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</si>
  <si>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</si>
  <si>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</si>
  <si>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</si>
  <si>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</si>
  <si>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</si>
  <si>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</si>
  <si>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</si>
  <si>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</si>
  <si>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</si>
  <si>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</si>
  <si>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</si>
  <si>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</si>
  <si>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</si>
  <si>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</si>
  <si>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</si>
  <si>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</si>
  <si>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</si>
  <si>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</si>
  <si>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</si>
  <si>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</si>
  <si>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</si>
  <si>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</si>
  <si>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</si>
  <si>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</si>
  <si>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</si>
  <si>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</si>
  <si>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</si>
  <si>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</si>
  <si>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</si>
  <si>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</si>
  <si>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</si>
  <si>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</si>
  <si>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</si>
  <si>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</si>
  <si>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</si>
  <si>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</si>
  <si>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</si>
  <si>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</si>
  <si>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</si>
  <si>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</si>
  <si>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</si>
  <si>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</si>
  <si>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</si>
  <si>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</si>
  <si>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</si>
  <si>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</si>
  <si>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</si>
  <si>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</si>
  <si>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</si>
  <si>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</si>
  <si>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</si>
  <si>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</si>
  <si>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</si>
  <si>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</si>
  <si>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</si>
  <si>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</si>
  <si>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</si>
  <si>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</si>
  <si>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</si>
  <si>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</si>
  <si>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</si>
  <si>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</si>
  <si>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</si>
  <si>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</si>
  <si>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</si>
  <si>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</si>
  <si>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</si>
  <si>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</si>
  <si>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</si>
  <si>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</si>
  <si>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</si>
  <si>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</si>
  <si>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</si>
  <si>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</si>
  <si>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</si>
  <si>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</si>
  <si>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</si>
  <si>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</si>
  <si>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</si>
  <si>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</si>
  <si>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</si>
  <si>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</si>
  <si>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</si>
  <si>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</si>
  <si>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</si>
  <si>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</si>
  <si>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</si>
  <si>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</si>
  <si>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</si>
  <si>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</si>
  <si>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</si>
  <si>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</si>
  <si>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</si>
  <si>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</si>
  <si>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</si>
  <si>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</si>
  <si>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</si>
  <si>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</si>
  <si>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</si>
  <si>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</si>
  <si>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</si>
  <si>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</si>
  <si>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</si>
  <si>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</si>
  <si>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</si>
  <si>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</si>
  <si>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</si>
  <si>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</si>
  <si>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</si>
  <si>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</si>
  <si>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</si>
  <si>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</si>
  <si>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</si>
  <si>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</si>
  <si>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</si>
  <si>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</si>
  <si>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</si>
  <si>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</si>
  <si>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</si>
  <si>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</si>
  <si>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</si>
  <si>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</si>
  <si>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</si>
  <si>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</si>
  <si>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</si>
  <si>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</si>
  <si>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</si>
  <si>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</si>
  <si>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</si>
  <si>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</si>
  <si>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</si>
  <si>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</si>
  <si>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</si>
  <si>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</si>
  <si>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</si>
  <si>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</si>
  <si>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</si>
  <si>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</si>
  <si>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</si>
  <si>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</si>
  <si>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</si>
  <si>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</si>
  <si>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</si>
  <si>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</si>
  <si>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</si>
  <si>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</si>
  <si>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</si>
  <si>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</si>
  <si>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</si>
  <si>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</si>
  <si>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</si>
  <si>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</si>
  <si>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</si>
  <si>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</si>
  <si>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</si>
  <si>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</si>
  <si>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</si>
  <si>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</si>
  <si>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</si>
  <si>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</si>
  <si>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</si>
  <si>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</si>
  <si>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</si>
  <si>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</si>
  <si>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</si>
  <si>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</si>
  <si>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</si>
  <si>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</si>
  <si>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</si>
  <si>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</si>
  <si>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</si>
  <si>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</si>
  <si>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</si>
  <si>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</si>
  <si>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</si>
  <si>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</si>
  <si>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</si>
  <si>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</si>
  <si>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</si>
  <si>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</si>
  <si>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</si>
  <si>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</si>
  <si>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</si>
  <si>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</si>
  <si>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</si>
  <si>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</si>
  <si>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</si>
  <si>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</si>
  <si>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</si>
  <si>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</si>
  <si>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</si>
  <si>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</si>
  <si>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</si>
  <si>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</si>
  <si>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</si>
  <si>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</si>
  <si>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</si>
  <si>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</si>
  <si>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</si>
  <si>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</si>
  <si>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</si>
  <si>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</si>
  <si>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</si>
  <si>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</si>
  <si>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</si>
  <si>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</si>
  <si>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</si>
  <si>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</si>
  <si>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</si>
  <si>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</si>
  <si>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</si>
  <si>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</si>
  <si>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</si>
  <si>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</si>
  <si>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</si>
  <si>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</si>
  <si>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</si>
  <si>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</si>
  <si>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</si>
  <si>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</si>
  <si>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</si>
  <si>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</si>
  <si>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</si>
  <si>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</si>
  <si>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</si>
  <si>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</si>
  <si>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</si>
  <si>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</si>
  <si>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</si>
  <si>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</si>
  <si>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</si>
  <si>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</si>
  <si>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</si>
  <si>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</si>
  <si>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</si>
  <si>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</si>
  <si>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</si>
  <si>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</si>
  <si>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</si>
  <si>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</si>
  <si>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</si>
  <si>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</si>
  <si>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</si>
  <si>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</si>
  <si>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</si>
  <si>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</si>
  <si>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</si>
  <si>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</si>
  <si>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</si>
  <si>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</si>
  <si>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</si>
  <si>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</si>
  <si>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</si>
  <si>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</si>
  <si>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</si>
  <si>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</si>
  <si>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</si>
  <si>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</si>
  <si>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</si>
  <si>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</si>
  <si>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</si>
  <si>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</si>
  <si>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</si>
  <si>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</si>
  <si>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</si>
  <si>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</si>
  <si>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</si>
  <si>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</si>
  <si>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</si>
  <si>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</si>
  <si>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</si>
  <si>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</si>
  <si>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</si>
  <si>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</si>
  <si>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</si>
  <si>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</si>
  <si>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</si>
  <si>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</si>
  <si>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</si>
  <si>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</si>
  <si>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</si>
  <si>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</si>
  <si>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</si>
  <si>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</si>
  <si>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</si>
  <si>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</si>
  <si>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</si>
  <si>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</si>
  <si>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</si>
  <si>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</si>
  <si>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</si>
  <si>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</si>
  <si>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</si>
  <si>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</si>
  <si>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</si>
  <si>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</si>
  <si>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</si>
  <si>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</si>
  <si>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</si>
  <si>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</si>
  <si>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</si>
  <si>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</si>
  <si>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</si>
  <si>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</si>
  <si>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</si>
  <si>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</si>
  <si>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</si>
  <si>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</si>
  <si>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</si>
  <si>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</si>
  <si>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</si>
  <si>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</si>
  <si>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</si>
  <si>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</si>
  <si>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</si>
  <si>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</si>
  <si>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</si>
  <si>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</si>
  <si>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</si>
  <si>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</si>
  <si>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</si>
  <si>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</si>
  <si>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</si>
  <si>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</si>
  <si>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</si>
  <si>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</si>
  <si>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</si>
  <si>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</si>
  <si>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</si>
  <si>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</si>
  <si>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</si>
  <si>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</si>
  <si>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</si>
  <si>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</si>
  <si>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</si>
  <si>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</si>
  <si>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</si>
  <si>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</si>
  <si>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</si>
  <si>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</si>
  <si>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</si>
  <si>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</si>
  <si>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</si>
  <si>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</si>
  <si>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</si>
  <si>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</si>
  <si>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</si>
  <si>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</si>
  <si>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</si>
  <si>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</si>
  <si>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</si>
  <si>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</si>
  <si>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</si>
  <si>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</si>
  <si>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</si>
  <si>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</si>
  <si>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</si>
  <si>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</si>
  <si>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</si>
  <si>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</si>
  <si>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</si>
  <si>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</si>
  <si>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</si>
  <si>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</si>
  <si>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</si>
  <si>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</si>
  <si>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</si>
  <si>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</si>
  <si>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</si>
  <si>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</si>
  <si>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</si>
  <si>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</si>
  <si>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</si>
  <si>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</si>
  <si>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</si>
  <si>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</si>
  <si>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</si>
  <si>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</si>
  <si>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</si>
  <si>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</si>
  <si>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</si>
  <si>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</si>
  <si>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</si>
  <si>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</si>
  <si>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</si>
  <si>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</si>
  <si>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</si>
  <si>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</si>
  <si>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</si>
  <si>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</si>
  <si>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</si>
  <si>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</si>
  <si>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</si>
  <si>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</si>
  <si>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</si>
  <si>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</si>
  <si>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</si>
  <si>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</si>
  <si>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</si>
  <si>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</si>
  <si>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</si>
  <si>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</si>
  <si>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</si>
  <si>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</si>
  <si>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</si>
  <si>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</si>
  <si>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</si>
  <si>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</si>
  <si>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</si>
  <si>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</si>
  <si>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</si>
  <si>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</si>
  <si>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</si>
  <si>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</si>
  <si>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</si>
  <si>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</si>
  <si>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</si>
  <si>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</si>
  <si>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</si>
  <si>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</si>
  <si>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</si>
  <si>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</si>
  <si>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</si>
  <si>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</si>
  <si>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</si>
  <si>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</si>
  <si>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</si>
  <si>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</si>
  <si>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</si>
  <si>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</si>
  <si>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</si>
  <si>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</si>
  <si>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</si>
  <si>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</si>
  <si>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</si>
  <si>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</si>
  <si>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</si>
  <si>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</si>
  <si>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</si>
  <si>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</si>
  <si>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</si>
  <si>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</si>
  <si>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</si>
  <si>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</si>
  <si>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</si>
  <si>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</si>
  <si>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</si>
  <si>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</si>
  <si>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</si>
  <si>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</si>
  <si>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</si>
  <si>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</si>
  <si>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</si>
  <si>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</si>
  <si>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</si>
  <si>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</si>
  <si>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</si>
  <si>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</si>
  <si>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</si>
  <si>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</si>
  <si>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</si>
  <si>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</si>
  <si>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</si>
  <si>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</si>
  <si>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</si>
  <si>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</si>
  <si>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</si>
  <si>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</si>
  <si>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</si>
  <si>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</si>
  <si>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</si>
  <si>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</si>
  <si>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</si>
  <si>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</si>
  <si>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</si>
  <si>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</si>
  <si>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</si>
  <si>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</si>
  <si>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</si>
  <si>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</si>
  <si>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</si>
  <si>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</si>
  <si>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</si>
  <si>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</si>
  <si>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</si>
  <si>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</si>
  <si>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</si>
  <si>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</si>
  <si>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</si>
  <si>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</si>
  <si>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</si>
  <si>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</si>
  <si>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</si>
  <si>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</si>
  <si>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</si>
  <si>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</si>
  <si>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</si>
  <si>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</si>
  <si>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</si>
  <si>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</si>
  <si>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</si>
  <si>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</si>
  <si>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</si>
  <si>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</si>
  <si>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</si>
  <si>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</si>
  <si>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</si>
  <si>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</si>
  <si>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</si>
  <si>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</si>
  <si>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</si>
  <si>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</si>
  <si>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</si>
  <si>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</si>
  <si>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</si>
  <si>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</si>
  <si>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</si>
  <si>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</si>
  <si>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</si>
  <si>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</si>
  <si>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</si>
  <si>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</si>
  <si>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</si>
  <si>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</si>
  <si>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</si>
  <si>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</si>
  <si>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</si>
  <si>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</si>
  <si>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</si>
  <si>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</si>
  <si>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</si>
  <si>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</si>
  <si>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</si>
  <si>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</si>
  <si>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</si>
  <si>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</si>
  <si>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</si>
  <si>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</si>
  <si>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</si>
  <si>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</si>
  <si>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</si>
  <si>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</si>
  <si>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</si>
  <si>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</si>
  <si>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</si>
  <si>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</si>
  <si>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</si>
  <si>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</si>
  <si>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</si>
  <si>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</si>
  <si>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</si>
  <si>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</si>
  <si>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</si>
  <si>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</si>
  <si>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</si>
  <si>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</si>
  <si>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</si>
  <si>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</si>
  <si>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</si>
  <si>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</si>
  <si>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</si>
  <si>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</si>
  <si>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</si>
  <si>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</si>
  <si>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</si>
  <si>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</si>
  <si>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</si>
  <si>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</si>
  <si>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</si>
  <si>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</si>
  <si>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</si>
  <si>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</si>
  <si>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</si>
  <si>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</si>
  <si>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</si>
  <si>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</si>
  <si>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</si>
  <si>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</si>
  <si>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</si>
  <si>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</si>
  <si>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</si>
  <si>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</si>
  <si>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</si>
  <si>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</si>
  <si>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</si>
  <si>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</si>
  <si>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</si>
  <si>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</si>
  <si>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</si>
  <si>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</si>
  <si>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</si>
  <si>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</si>
  <si>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</si>
  <si>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</si>
  <si>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</si>
  <si>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</si>
  <si>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</si>
  <si>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</si>
  <si>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</si>
  <si>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</si>
  <si>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</si>
  <si>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</si>
  <si>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</si>
  <si>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</si>
  <si>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</si>
  <si>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</si>
  <si>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</si>
  <si>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</si>
  <si>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</si>
  <si>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</si>
  <si>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</si>
  <si>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</si>
  <si>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</si>
  <si>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</si>
  <si>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</si>
  <si>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</si>
  <si>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</si>
  <si>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</si>
  <si>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</si>
  <si>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</si>
  <si>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</si>
  <si>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</si>
  <si>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</si>
  <si>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</si>
  <si>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</si>
  <si>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</si>
  <si>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</si>
  <si>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</si>
  <si>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</si>
  <si>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</si>
  <si>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</si>
  <si>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</si>
  <si>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</si>
  <si>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</si>
  <si>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</si>
  <si>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</si>
  <si>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</si>
  <si>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</si>
  <si>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</si>
  <si>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</si>
  <si>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</si>
  <si>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</si>
  <si>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</si>
  <si>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</si>
  <si>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</si>
  <si>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</si>
  <si>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</si>
  <si>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</si>
  <si>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</si>
  <si>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</si>
  <si>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</si>
  <si>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</si>
  <si>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</si>
  <si>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</si>
  <si>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</si>
  <si>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</si>
  <si>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</si>
  <si>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</si>
  <si>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</si>
  <si>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</si>
  <si>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</si>
  <si>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</si>
  <si>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</si>
  <si>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</si>
  <si>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</si>
  <si>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</si>
  <si>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</si>
  <si>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</si>
  <si>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</si>
  <si>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</si>
  <si>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</si>
  <si>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</si>
  <si>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</si>
  <si>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</si>
  <si>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</si>
  <si>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</si>
  <si>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</si>
  <si>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</si>
  <si>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</si>
  <si>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</si>
  <si>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</si>
  <si>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</si>
  <si>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</si>
  <si>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</si>
  <si>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</si>
  <si>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</si>
  <si>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</si>
  <si>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</si>
  <si>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</si>
  <si>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</si>
  <si>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</si>
  <si>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</si>
  <si>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</si>
  <si>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</si>
  <si>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</si>
  <si>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</si>
  <si>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</si>
  <si>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</si>
  <si>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</si>
  <si>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</si>
  <si>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</si>
  <si>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</si>
  <si>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</si>
  <si>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</si>
  <si>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</si>
  <si>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</si>
  <si>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</si>
  <si>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</si>
  <si>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</si>
  <si>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</si>
  <si>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</si>
  <si>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</si>
  <si>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</si>
  <si>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</si>
  <si>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</si>
  <si>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</si>
  <si>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</si>
  <si>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</si>
  <si>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</si>
  <si>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</si>
  <si>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</si>
  <si>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</si>
  <si>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</si>
  <si>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</si>
  <si>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</si>
  <si>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</si>
  <si>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</si>
  <si>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</si>
  <si>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</si>
  <si>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</si>
  <si>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</si>
  <si>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</si>
  <si>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</si>
  <si>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</si>
  <si>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</si>
  <si>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</si>
  <si>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</si>
  <si>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</si>
  <si>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</si>
  <si>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</si>
  <si>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</si>
  <si>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</si>
  <si>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</si>
  <si>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</si>
  <si>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</si>
  <si>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</si>
  <si>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</si>
  <si>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</si>
  <si>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</si>
  <si>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</si>
  <si>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</si>
  <si>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</si>
  <si>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</si>
  <si>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</si>
  <si>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</si>
  <si>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</si>
  <si>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</si>
  <si>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</si>
  <si>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</si>
  <si>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</si>
  <si>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</si>
  <si>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</si>
  <si>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</si>
  <si>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</si>
  <si>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</si>
  <si>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</si>
  <si>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</si>
  <si>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</si>
  <si>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</si>
  <si>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</si>
  <si>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</si>
  <si>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</si>
  <si>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</si>
  <si>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</si>
  <si>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</si>
  <si>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</si>
  <si>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</si>
  <si>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</si>
  <si>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</si>
  <si>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</si>
  <si>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</si>
  <si>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</si>
  <si>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</si>
  <si>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</si>
  <si>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</si>
  <si>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</si>
  <si>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</si>
  <si>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</si>
  <si>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</si>
  <si>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</si>
  <si>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</si>
  <si>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</si>
  <si>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</si>
  <si>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</si>
  <si>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</si>
  <si>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</si>
  <si>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</si>
  <si>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</si>
  <si>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</si>
  <si>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</si>
  <si>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</si>
  <si>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</si>
  <si>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</si>
  <si>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</si>
  <si>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</si>
  <si>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</si>
  <si>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</si>
  <si>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</si>
  <si>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</si>
  <si>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</si>
  <si>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</si>
  <si>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</si>
  <si>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</si>
  <si>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</si>
  <si>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</si>
  <si>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</si>
  <si>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</si>
  <si>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</si>
  <si>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</si>
  <si>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</si>
  <si>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</si>
  <si>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</si>
  <si>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</si>
  <si>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</si>
  <si>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</si>
  <si>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</si>
  <si>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</si>
  <si>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</si>
  <si>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</si>
  <si>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</si>
  <si>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</si>
  <si>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</si>
  <si>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</si>
  <si>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</si>
  <si>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</si>
  <si>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</si>
  <si>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</si>
  <si>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</si>
  <si>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</si>
  <si>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</si>
  <si>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</si>
  <si>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</si>
  <si>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</si>
  <si>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</si>
  <si>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</si>
  <si>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</si>
  <si>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</si>
  <si>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</si>
  <si>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</si>
  <si>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</si>
  <si>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</si>
  <si>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</si>
  <si>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</si>
  <si>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</si>
  <si>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</si>
  <si>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</si>
  <si>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</si>
  <si>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</si>
  <si>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</si>
  <si>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</si>
  <si>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</si>
  <si>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</si>
  <si>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</si>
  <si>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</si>
  <si>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</si>
  <si>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</si>
  <si>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</si>
  <si>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</si>
  <si>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</si>
  <si>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</si>
  <si>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</si>
  <si>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</si>
  <si>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</si>
  <si>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</si>
  <si>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</si>
  <si>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</si>
  <si>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</si>
  <si>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</si>
  <si>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</si>
  <si>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</si>
  <si>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</si>
  <si>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</si>
  <si>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</si>
  <si>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</si>
  <si>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</si>
  <si>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</si>
  <si>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</si>
  <si>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</si>
  <si>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</si>
  <si>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</si>
  <si>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</si>
  <si>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</si>
  <si>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</si>
  <si>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</si>
  <si>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</si>
  <si>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</si>
  <si>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</si>
  <si>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</si>
  <si>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</si>
  <si>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</si>
  <si>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</si>
  <si>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</si>
  <si>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</si>
  <si>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</si>
  <si>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</si>
  <si>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</si>
  <si>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</si>
  <si>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</si>
  <si>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</si>
  <si>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</si>
  <si>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</si>
  <si>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</si>
  <si>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</si>
  <si>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</si>
  <si>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</si>
  <si>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</si>
  <si>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</si>
  <si>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</si>
  <si>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</si>
  <si>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</si>
  <si>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</si>
  <si>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</si>
  <si>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</si>
  <si>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</si>
  <si>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</si>
  <si>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</si>
  <si>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</si>
  <si>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</si>
  <si>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</si>
  <si>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</si>
  <si>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</si>
  <si>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</si>
  <si>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</si>
  <si>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</si>
  <si>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</si>
  <si>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</si>
  <si>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</si>
  <si>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</si>
  <si>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</si>
  <si>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</si>
  <si>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</si>
  <si>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</si>
  <si>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</si>
  <si>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</si>
  <si>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</si>
  <si>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</si>
  <si>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</si>
  <si>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</si>
  <si>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</si>
  <si>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</si>
  <si>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</si>
  <si>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</si>
  <si>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</si>
  <si>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</si>
  <si>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</si>
  <si>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</si>
  <si>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</si>
  <si>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</si>
  <si>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</si>
  <si>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</si>
  <si>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</si>
  <si>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</si>
  <si>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</si>
  <si>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</si>
  <si>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</si>
  <si>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</si>
  <si>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</si>
  <si>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</si>
  <si>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</si>
  <si>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</si>
  <si>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</si>
  <si>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</si>
  <si>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</si>
  <si>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</si>
  <si>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</si>
  <si>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</si>
  <si>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</si>
  <si>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</si>
  <si>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</si>
  <si>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</si>
  <si>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</si>
  <si>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</si>
  <si>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</si>
  <si>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</si>
  <si>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</si>
  <si>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</si>
  <si>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</si>
  <si>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</si>
  <si>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</si>
  <si>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</si>
  <si>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</si>
  <si>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</si>
  <si>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</si>
  <si>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</si>
  <si>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</si>
  <si>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</si>
  <si>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</si>
  <si>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</si>
  <si>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</si>
  <si>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</si>
  <si>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</si>
  <si>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</si>
  <si>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</si>
  <si>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</si>
  <si>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</si>
  <si>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</si>
  <si>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</si>
  <si>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</si>
  <si>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</si>
  <si>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</si>
  <si>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</si>
  <si>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</si>
  <si>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</si>
  <si>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</si>
  <si>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</si>
  <si>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</si>
  <si>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</si>
  <si>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</si>
  <si>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</si>
  <si>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</si>
  <si>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</si>
  <si>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</si>
  <si>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</si>
  <si>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</si>
  <si>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</si>
  <si>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</si>
  <si>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</si>
  <si>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</si>
  <si>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</si>
  <si>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</si>
  <si>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</si>
  <si>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</si>
  <si>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</si>
  <si>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</si>
  <si>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</si>
  <si>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</si>
  <si>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</si>
  <si>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</si>
  <si>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</si>
  <si>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</si>
  <si>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</si>
  <si>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</si>
  <si>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</si>
  <si>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</si>
  <si>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</si>
  <si>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</si>
  <si>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</si>
  <si>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</si>
  <si>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</si>
  <si>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</si>
  <si>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</si>
  <si>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</si>
  <si>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</si>
  <si>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</si>
  <si>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</si>
  <si>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</si>
  <si>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</si>
  <si>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</si>
  <si>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</si>
  <si>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</si>
  <si>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</si>
  <si>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</si>
  <si>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</si>
  <si>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</si>
  <si>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</si>
  <si>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</si>
  <si>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</si>
  <si>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</si>
  <si>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</si>
  <si>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</si>
  <si>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</si>
  <si>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</si>
  <si>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</si>
  <si>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</si>
  <si>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</si>
  <si>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</si>
  <si>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</si>
  <si>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</si>
  <si>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</si>
  <si>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</si>
  <si>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</si>
  <si>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</si>
  <si>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</si>
  <si>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</si>
  <si>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</si>
  <si>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</si>
  <si>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</si>
  <si>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</si>
  <si>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</si>
  <si>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</si>
  <si>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</si>
  <si>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</si>
  <si>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</si>
  <si>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</si>
  <si>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</si>
  <si>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</si>
  <si>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</si>
  <si>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</si>
  <si>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</si>
  <si>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</si>
  <si>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</si>
  <si>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</si>
  <si>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</si>
  <si>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</si>
  <si>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</si>
  <si>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</si>
  <si>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</si>
  <si>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</si>
  <si>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</si>
  <si>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</si>
  <si>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</si>
  <si>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</si>
  <si>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</si>
  <si>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</si>
  <si>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</si>
  <si>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</si>
  <si>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</si>
  <si>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</si>
  <si>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</si>
  <si>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</si>
  <si>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</si>
  <si>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</si>
  <si>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</si>
  <si>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</si>
  <si>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</si>
  <si>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</si>
  <si>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</si>
  <si>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</si>
  <si>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</si>
  <si>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</si>
  <si>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</si>
  <si>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</si>
  <si>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</si>
  <si>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</si>
  <si>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</si>
  <si>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</si>
  <si>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</si>
  <si>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</si>
  <si>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</si>
  <si>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</si>
  <si>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</si>
  <si>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</si>
  <si>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</si>
  <si>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</si>
  <si>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</si>
  <si>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</si>
  <si>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</si>
  <si>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</si>
  <si>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</si>
  <si>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</si>
  <si>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</si>
  <si>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</si>
  <si>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</si>
  <si>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</si>
  <si>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</si>
  <si>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</si>
  <si>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</si>
  <si>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</si>
  <si>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</si>
  <si>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</si>
  <si>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</si>
  <si>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</si>
  <si>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</si>
  <si>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</si>
  <si>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</si>
  <si>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</si>
  <si>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</si>
  <si>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</si>
  <si>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</si>
  <si>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</si>
  <si>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</si>
  <si>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</si>
  <si>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</si>
  <si>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</si>
  <si>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</si>
  <si>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</si>
  <si>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</si>
  <si>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</si>
  <si>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</si>
  <si>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</si>
  <si>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</si>
  <si>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</si>
  <si>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</si>
  <si>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</si>
  <si>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</si>
  <si>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</si>
  <si>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</si>
  <si>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</si>
  <si>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</si>
  <si>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</si>
  <si>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</si>
  <si>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</si>
  <si>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</si>
  <si>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</si>
  <si>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</si>
  <si>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</si>
  <si>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</si>
  <si>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</si>
  <si>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</si>
  <si>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</si>
  <si>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</si>
  <si>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</si>
  <si>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</si>
  <si>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</si>
  <si>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</si>
  <si>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</si>
  <si>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</si>
  <si>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</si>
  <si>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</si>
  <si>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</si>
  <si>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</si>
  <si>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</si>
  <si>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</si>
  <si>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</si>
  <si>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</si>
  <si>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</si>
  <si>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</si>
  <si>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</si>
  <si>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</si>
  <si>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</si>
  <si>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</si>
  <si>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</si>
  <si>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</si>
  <si>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</si>
  <si>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</si>
  <si>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</si>
  <si>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</si>
  <si>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</si>
  <si>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</si>
  <si>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</si>
  <si>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</si>
  <si>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</si>
  <si>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</si>
  <si>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</si>
  <si>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</si>
  <si>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</si>
  <si>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</si>
  <si>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</si>
  <si>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</si>
  <si>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</si>
  <si>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</si>
  <si>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</si>
  <si>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</si>
  <si>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</si>
  <si>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</si>
  <si>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</si>
  <si>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</si>
  <si>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</si>
  <si>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</si>
  <si>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</si>
  <si>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</si>
  <si>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</si>
  <si>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</si>
  <si>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</si>
  <si>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</si>
  <si>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</si>
  <si>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</si>
  <si>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</si>
  <si>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</si>
  <si>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</si>
  <si>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</si>
  <si>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</si>
  <si>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</si>
  <si>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</si>
  <si>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</si>
  <si>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</si>
  <si>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</si>
  <si>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</si>
  <si>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</si>
  <si>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</si>
  <si>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</si>
  <si>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</si>
  <si>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</si>
  <si>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</si>
  <si>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</si>
  <si>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</si>
  <si>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</si>
  <si>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</si>
  <si>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</si>
  <si>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</si>
  <si>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</si>
  <si>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</si>
  <si>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</si>
  <si>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</si>
  <si>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</si>
  <si>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</si>
  <si>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</si>
  <si>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</si>
  <si>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</si>
  <si>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</si>
  <si>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</si>
  <si>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</si>
  <si>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</si>
  <si>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</si>
  <si>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</si>
  <si>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</si>
  <si>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</si>
  <si>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</si>
  <si>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</si>
  <si>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</si>
  <si>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</si>
  <si>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</si>
  <si>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</si>
  <si>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</si>
  <si>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</si>
  <si>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</si>
  <si>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</si>
  <si>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</si>
  <si>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</si>
  <si>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</si>
  <si>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</si>
  <si>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</si>
  <si>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</si>
  <si>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</si>
  <si>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</si>
  <si>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</si>
  <si>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</si>
  <si>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</si>
  <si>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</si>
  <si>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</si>
  <si>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</si>
  <si>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</si>
  <si>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</si>
  <si>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</si>
  <si>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</si>
  <si>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</si>
  <si>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</si>
  <si>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</si>
  <si>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</si>
  <si>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</si>
  <si>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</si>
  <si>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</si>
  <si>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</si>
  <si>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</si>
  <si>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</si>
  <si>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</si>
  <si>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</si>
  <si>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</si>
  <si>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</si>
  <si>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</si>
  <si>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</si>
  <si>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</si>
  <si>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</si>
  <si>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</si>
  <si>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</si>
  <si>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</si>
  <si>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</si>
  <si>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</si>
  <si>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</si>
  <si>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</si>
  <si>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</si>
  <si>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</si>
  <si>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</si>
  <si>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</si>
  <si>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</si>
  <si>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</si>
  <si>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</si>
  <si>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</si>
  <si>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</si>
  <si>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</si>
  <si>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</si>
  <si>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</si>
  <si>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</si>
  <si>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</si>
  <si>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</si>
  <si>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</si>
  <si>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</si>
  <si>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</si>
  <si>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</si>
  <si>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</si>
  <si>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</si>
  <si>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</si>
  <si>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</si>
  <si>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</si>
  <si>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</si>
  <si>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</si>
  <si>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</si>
  <si>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</si>
  <si>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</si>
  <si>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</si>
  <si>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</si>
  <si>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</si>
  <si>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</si>
  <si>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</si>
  <si>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</si>
  <si>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</si>
  <si>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</si>
  <si>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</si>
  <si>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</si>
  <si>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</si>
  <si>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</si>
  <si>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</si>
  <si>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</si>
  <si>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</si>
  <si>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</si>
  <si>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</si>
  <si>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</si>
  <si>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</si>
  <si>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</si>
  <si>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</si>
  <si>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</si>
  <si>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</si>
  <si>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</si>
  <si>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</si>
  <si>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</si>
  <si>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</si>
  <si>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</si>
  <si>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</si>
  <si>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</si>
  <si>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</si>
  <si>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</si>
  <si>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</si>
  <si>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</si>
  <si>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</si>
  <si>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</si>
  <si>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</si>
  <si>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</si>
  <si>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</si>
  <si>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</si>
  <si>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</si>
  <si>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</si>
  <si>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</si>
  <si>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</si>
  <si>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</si>
  <si>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</si>
  <si>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</si>
  <si>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</si>
  <si>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</si>
  <si>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</si>
  <si>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</si>
  <si>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</si>
  <si>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</si>
  <si>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</si>
  <si>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</si>
  <si>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</si>
  <si>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</si>
  <si>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</si>
  <si>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</si>
  <si>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</si>
  <si>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</si>
  <si>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</si>
  <si>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</si>
  <si>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</si>
  <si>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</si>
  <si>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</si>
  <si>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</si>
  <si>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</si>
  <si>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</si>
  <si>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</si>
  <si>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</si>
  <si>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</si>
  <si>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</si>
  <si>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</si>
  <si>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</si>
  <si>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</si>
  <si>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</si>
  <si>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</si>
  <si>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</si>
  <si>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</si>
  <si>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</si>
  <si>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</si>
  <si>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</si>
  <si>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</si>
  <si>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</si>
  <si>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</si>
  <si>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</si>
  <si>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</si>
  <si>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</si>
  <si>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</si>
  <si>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</si>
  <si>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</si>
  <si>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</si>
  <si>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</si>
  <si>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</si>
  <si>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</si>
  <si>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</si>
  <si>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</si>
  <si>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</si>
  <si>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</si>
  <si>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</si>
  <si>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</si>
  <si>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</si>
  <si>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</si>
  <si>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</si>
  <si>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</si>
  <si>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</si>
  <si>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</si>
  <si>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</si>
  <si>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</si>
  <si>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</si>
  <si>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</si>
  <si>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</si>
  <si>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</si>
  <si>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</si>
  <si>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</si>
  <si>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</si>
  <si>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</si>
  <si>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</si>
  <si>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</si>
  <si>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</si>
  <si>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</si>
  <si>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</si>
  <si>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</si>
  <si>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</si>
  <si>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</si>
  <si>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</si>
  <si>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</si>
  <si>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</si>
  <si>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</si>
  <si>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</si>
  <si>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</si>
  <si>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</si>
  <si>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</si>
  <si>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</si>
  <si>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</si>
  <si>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</si>
  <si>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</si>
  <si>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</si>
  <si>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</si>
  <si>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</si>
  <si>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</si>
  <si>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</si>
  <si>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</si>
  <si>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</si>
  <si>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</si>
  <si>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</si>
  <si>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</si>
  <si>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</si>
  <si>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</si>
  <si>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</si>
  <si>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</si>
  <si>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</si>
  <si>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</si>
  <si>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</si>
  <si>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</si>
  <si>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</si>
  <si>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</si>
  <si>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</si>
  <si>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</si>
  <si>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</si>
  <si>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</si>
  <si>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</si>
  <si>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</si>
  <si>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</si>
  <si>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</si>
  <si>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</si>
  <si>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</si>
  <si>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</si>
  <si>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</si>
  <si>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</si>
  <si>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</si>
  <si>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</si>
  <si>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</si>
  <si>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</si>
  <si>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</si>
  <si>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</si>
  <si>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</si>
  <si>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</si>
  <si>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</si>
  <si>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</si>
  <si>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</si>
  <si>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</si>
  <si>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</si>
  <si>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</si>
  <si>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</si>
  <si>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</si>
  <si>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</si>
  <si>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</si>
  <si>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</si>
  <si>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</si>
  <si>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</si>
  <si>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</si>
  <si>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</si>
  <si>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</si>
  <si>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</si>
  <si>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</si>
  <si>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</si>
  <si>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</si>
  <si>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</si>
  <si>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</si>
  <si>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</si>
  <si>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</si>
  <si>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</si>
  <si>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</si>
  <si>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</si>
  <si>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</si>
  <si>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</si>
  <si>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</si>
  <si>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</si>
  <si>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</si>
  <si>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</si>
  <si>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</si>
  <si>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</si>
  <si>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</si>
  <si>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</si>
  <si>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</si>
  <si>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</si>
  <si>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</si>
  <si>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</si>
  <si>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</si>
  <si>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</si>
  <si>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</si>
  <si>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</si>
  <si>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</si>
  <si>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</si>
  <si>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</si>
  <si>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</si>
  <si>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</si>
  <si>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</si>
  <si>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</si>
  <si>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</si>
  <si>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</si>
  <si>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</si>
  <si>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</si>
  <si>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</si>
  <si>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</si>
  <si>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</si>
  <si>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</si>
  <si>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</si>
  <si>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</si>
  <si>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</si>
  <si>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</si>
  <si>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</si>
  <si>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</si>
  <si>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</si>
  <si>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</si>
  <si>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</si>
  <si>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</si>
  <si>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</si>
  <si>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</si>
  <si>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</si>
  <si>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</si>
  <si>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</si>
  <si>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</si>
  <si>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</si>
  <si>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</si>
  <si>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</si>
  <si>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</si>
  <si>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</si>
  <si>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</si>
  <si>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</si>
  <si>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</si>
  <si>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</si>
  <si>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</si>
  <si>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</si>
  <si>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</si>
  <si>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</si>
  <si>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</si>
  <si>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</si>
  <si>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</si>
  <si>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</si>
  <si>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</si>
  <si>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</si>
  <si>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</si>
  <si>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</si>
  <si>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</si>
  <si>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</si>
  <si>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</si>
  <si>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</si>
  <si>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</si>
  <si>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</si>
  <si>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</si>
  <si>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</si>
  <si>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</si>
  <si>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</si>
  <si>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</si>
  <si>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</si>
  <si>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</si>
  <si>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</si>
  <si>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</si>
  <si>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</si>
  <si>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</si>
  <si>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</si>
  <si>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</si>
  <si>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</si>
  <si>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</si>
  <si>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</si>
  <si>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</si>
  <si>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</si>
  <si>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</si>
  <si>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</si>
  <si>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</si>
  <si>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</si>
  <si>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</si>
  <si>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</si>
  <si>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</si>
  <si>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</si>
  <si>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</si>
  <si>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</si>
  <si>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</si>
  <si>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</si>
  <si>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</si>
  <si>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</si>
  <si>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</si>
  <si>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</si>
  <si>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</si>
  <si>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</si>
  <si>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</si>
  <si>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</si>
  <si>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</si>
  <si>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</si>
  <si>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</si>
  <si>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</si>
  <si>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</si>
  <si>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</si>
  <si>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</si>
  <si>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</si>
  <si>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</si>
  <si>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</si>
  <si>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</si>
  <si>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</si>
  <si>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</si>
  <si>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</si>
  <si>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</si>
  <si>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</si>
  <si>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</si>
  <si>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</si>
  <si>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</si>
  <si>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</si>
  <si>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</si>
  <si>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</si>
  <si>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</si>
  <si>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</si>
  <si>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</si>
  <si>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</si>
  <si>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</si>
  <si>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</si>
  <si>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</si>
  <si>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</si>
  <si>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</si>
  <si>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</si>
  <si>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</si>
  <si>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</si>
  <si>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</si>
  <si>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</si>
  <si>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</si>
  <si>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</si>
  <si>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</si>
  <si>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</si>
  <si>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</si>
  <si>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</si>
  <si>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</si>
  <si>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</si>
  <si>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</si>
  <si>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</si>
  <si>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</si>
  <si>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</si>
  <si>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</si>
  <si>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</si>
  <si>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</si>
  <si>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</si>
  <si>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</si>
  <si>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</si>
  <si>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</si>
  <si>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</si>
  <si>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</si>
  <si>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</si>
  <si>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</si>
  <si>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</si>
  <si>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</si>
  <si>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</si>
  <si>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</si>
  <si>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</si>
  <si>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</si>
  <si>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</si>
  <si>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</si>
  <si>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</si>
  <si>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</si>
  <si>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</si>
  <si>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</si>
  <si>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</si>
  <si>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</si>
  <si>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</si>
  <si>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</si>
  <si>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</si>
  <si>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</si>
  <si>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</si>
  <si>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</si>
  <si>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</si>
  <si>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</si>
  <si>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</si>
  <si>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</si>
  <si>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</si>
  <si>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</si>
  <si>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</si>
  <si>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</si>
  <si>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</si>
  <si>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</si>
  <si>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</si>
  <si>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</si>
  <si>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</si>
  <si>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</si>
  <si>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</si>
  <si>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</si>
  <si>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</si>
  <si>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</si>
  <si>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</si>
  <si>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</si>
  <si>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</si>
  <si>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</si>
  <si>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</si>
  <si>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</si>
  <si>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</si>
  <si>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</si>
  <si>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</si>
  <si>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</si>
  <si>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</si>
  <si>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</si>
  <si>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</si>
  <si>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</si>
  <si>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</si>
  <si>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</si>
  <si>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</si>
  <si>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</si>
  <si>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</si>
  <si>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</si>
  <si>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</si>
  <si>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</si>
  <si>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</si>
  <si>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</si>
  <si>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</si>
  <si>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</si>
  <si>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</si>
  <si>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</si>
  <si>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</si>
  <si>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</si>
  <si>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</si>
  <si>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</si>
  <si>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</si>
  <si>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</si>
  <si>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</si>
  <si>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</si>
  <si>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</si>
  <si>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</si>
  <si>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</si>
  <si>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</si>
  <si>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</si>
  <si>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</si>
  <si>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</si>
  <si>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</si>
  <si>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</si>
  <si>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</si>
  <si>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</si>
  <si>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</si>
  <si>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</si>
  <si>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</si>
  <si>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</si>
  <si>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</si>
  <si>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</si>
  <si>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</si>
  <si>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</si>
  <si>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</si>
  <si>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</si>
  <si>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</si>
  <si>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</si>
  <si>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</si>
  <si>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</si>
  <si>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</si>
  <si>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</si>
  <si>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</si>
  <si>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</si>
  <si>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</si>
  <si>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</si>
  <si>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</si>
  <si>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</si>
  <si>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</si>
  <si>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</si>
  <si>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</si>
  <si>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</si>
  <si>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</si>
  <si>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</si>
  <si>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</si>
  <si>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</si>
  <si>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</si>
  <si>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</si>
  <si>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</si>
  <si>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</si>
  <si>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</si>
  <si>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</si>
  <si>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</si>
  <si>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</si>
  <si>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</si>
  <si>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</si>
  <si>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</si>
  <si>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</si>
  <si>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</si>
  <si>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</si>
  <si>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</si>
  <si>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</si>
  <si>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</si>
  <si>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</si>
  <si>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</si>
  <si>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</si>
  <si>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</si>
  <si>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</si>
  <si>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</si>
  <si>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</si>
  <si>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</si>
  <si>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</si>
  <si>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</si>
  <si>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</si>
  <si>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</si>
  <si>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</si>
  <si>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</si>
  <si>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</si>
  <si>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</si>
  <si>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</si>
  <si>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</si>
  <si>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</si>
  <si>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</si>
  <si>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</si>
  <si>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</si>
  <si>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</si>
  <si>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</si>
  <si>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</si>
  <si>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</si>
  <si>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</si>
  <si>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</si>
  <si>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</si>
  <si>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</si>
  <si>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</si>
  <si>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</si>
  <si>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</si>
  <si>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</si>
  <si>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</si>
  <si>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</si>
  <si>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</si>
  <si>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</si>
  <si>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</si>
  <si>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</si>
  <si>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</si>
  <si>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</si>
  <si>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</si>
  <si>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</si>
  <si>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</si>
  <si>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</si>
  <si>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</si>
  <si>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</si>
  <si>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</si>
  <si>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</si>
  <si>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</si>
  <si>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</si>
  <si>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</si>
  <si>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</si>
  <si>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</si>
  <si>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</si>
  <si>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</si>
  <si>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</si>
  <si>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</si>
  <si>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</si>
  <si>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</si>
  <si>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</si>
  <si>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</si>
  <si>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</si>
  <si>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</si>
  <si>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</si>
  <si>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</si>
  <si>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</si>
  <si>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</si>
  <si>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</si>
  <si>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</si>
  <si>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</si>
  <si>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</si>
  <si>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</si>
  <si>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</si>
  <si>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</si>
  <si>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</si>
  <si>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</si>
  <si>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</si>
  <si>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</si>
  <si>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</si>
  <si>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</si>
  <si>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</si>
  <si>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</si>
  <si>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</si>
  <si>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</si>
  <si>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</si>
  <si>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</si>
  <si>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</si>
  <si>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</si>
  <si>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</si>
  <si>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</si>
  <si>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</si>
  <si>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</si>
  <si>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</si>
  <si>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</si>
  <si>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</si>
  <si>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</si>
  <si>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</si>
  <si>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</si>
  <si>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</si>
  <si>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</si>
  <si>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</si>
  <si>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</si>
  <si>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</si>
  <si>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</si>
  <si>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</si>
  <si>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</si>
  <si>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</si>
  <si>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</si>
  <si>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</si>
  <si>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</si>
  <si>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</si>
  <si>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</si>
  <si>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</si>
  <si>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</si>
  <si>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</si>
  <si>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</si>
  <si>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</si>
  <si>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</si>
  <si>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</si>
  <si>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</si>
  <si>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</si>
  <si>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</si>
  <si>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</si>
  <si>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</si>
  <si>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</si>
  <si>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</si>
  <si>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</si>
  <si>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</si>
  <si>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</si>
  <si>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</si>
  <si>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</si>
  <si>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</si>
  <si>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</si>
  <si>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</si>
  <si>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</si>
  <si>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</si>
  <si>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</si>
  <si>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</si>
  <si>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</si>
  <si>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</si>
  <si>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</si>
  <si>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</si>
  <si>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</si>
  <si>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</si>
  <si>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</si>
  <si>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</si>
  <si>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</si>
  <si>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</si>
  <si>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</si>
  <si>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</si>
  <si>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</si>
  <si>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</si>
  <si>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</si>
  <si>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</si>
  <si>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</si>
  <si>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</si>
  <si>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</si>
  <si>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</si>
  <si>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</si>
  <si>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</si>
  <si>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</si>
  <si>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</si>
  <si>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</si>
  <si>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</si>
  <si>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</si>
  <si>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</si>
  <si>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</si>
  <si>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</si>
  <si>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</si>
  <si>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</si>
  <si>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</si>
  <si>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</si>
  <si>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</si>
  <si>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</si>
  <si>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</si>
  <si>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</si>
  <si>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</si>
  <si>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</si>
  <si>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</si>
  <si>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</si>
  <si>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</si>
  <si>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</si>
  <si>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</si>
  <si>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</si>
  <si>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</si>
  <si>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</si>
  <si>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</si>
  <si>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</si>
  <si>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</si>
  <si>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</si>
  <si>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</si>
  <si>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</si>
  <si>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</si>
  <si>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</si>
  <si>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</si>
  <si>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</si>
  <si>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</si>
  <si>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</si>
  <si>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</si>
  <si>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</si>
  <si>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</si>
  <si>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</si>
  <si>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</si>
  <si>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</si>
  <si>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</si>
  <si>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</si>
  <si>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</si>
  <si>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</si>
  <si>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</si>
  <si>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</si>
  <si>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</si>
  <si>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</si>
  <si>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</si>
  <si>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</si>
  <si>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</si>
  <si>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</si>
  <si>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</si>
  <si>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</si>
  <si>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</si>
  <si>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</si>
  <si>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</si>
  <si>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</si>
  <si>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</si>
  <si>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</si>
  <si>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</si>
  <si>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</si>
  <si>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</si>
  <si>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</si>
  <si>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</si>
  <si>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</si>
  <si>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</si>
  <si>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</si>
  <si>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</si>
  <si>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</si>
  <si>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</si>
  <si>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</si>
  <si>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</si>
  <si>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</si>
  <si>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</si>
  <si>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</si>
  <si>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</si>
  <si>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</si>
  <si>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</si>
  <si>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</si>
  <si>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</si>
  <si>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</si>
  <si>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</si>
  <si>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</si>
  <si>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</si>
  <si>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</si>
  <si>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</si>
  <si>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</si>
  <si>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</si>
  <si>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</si>
  <si>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</si>
  <si>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</si>
  <si>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</si>
  <si>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</si>
  <si>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</si>
  <si>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</si>
  <si>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</si>
  <si>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</si>
  <si>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</si>
  <si>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</si>
  <si>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</si>
  <si>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</si>
  <si>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</si>
  <si>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</si>
  <si>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</si>
  <si>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</si>
  <si>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</si>
  <si>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</si>
  <si>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</si>
  <si>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</si>
  <si>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</si>
  <si>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</si>
  <si>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</si>
  <si>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</si>
  <si>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</si>
  <si>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</si>
  <si>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</si>
  <si>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</si>
  <si>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</si>
  <si>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</si>
  <si>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</si>
  <si>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</si>
  <si>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</si>
  <si>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</si>
  <si>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</si>
  <si>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</si>
  <si>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</si>
  <si>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</si>
  <si>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</si>
  <si>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</si>
  <si>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</si>
  <si>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</si>
  <si>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</si>
  <si>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</si>
  <si>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</si>
  <si>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</si>
  <si>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</si>
  <si>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</si>
  <si>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</si>
  <si>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</si>
  <si>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</si>
  <si>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</si>
  <si>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</si>
  <si>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</si>
  <si>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</si>
  <si>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</si>
  <si>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</si>
  <si>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</si>
  <si>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</si>
  <si>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</si>
  <si>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</si>
  <si>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</si>
  <si>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</si>
  <si>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</si>
  <si>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</si>
  <si>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</si>
  <si>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</si>
  <si>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</si>
  <si>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</si>
  <si>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</si>
  <si>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</si>
  <si>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</si>
  <si>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</si>
  <si>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</si>
  <si>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</si>
  <si>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</si>
  <si>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</si>
  <si>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</si>
  <si>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</si>
  <si>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</si>
  <si>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</si>
  <si>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</si>
  <si>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</si>
  <si>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</si>
  <si>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</si>
  <si>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</si>
  <si>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</si>
  <si>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</si>
  <si>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</si>
  <si>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</si>
  <si>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</si>
  <si>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</si>
  <si>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</si>
  <si>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</si>
  <si>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</si>
  <si>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</si>
  <si>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</si>
  <si>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</si>
  <si>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</si>
  <si>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</si>
  <si>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</si>
  <si>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</si>
  <si>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</si>
  <si>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</si>
  <si>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</si>
  <si>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</si>
  <si>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</si>
  <si>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</si>
  <si>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</si>
  <si>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</si>
  <si>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</si>
  <si>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</si>
  <si>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</si>
  <si>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</si>
  <si>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</si>
  <si>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</si>
  <si>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</si>
  <si>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</si>
  <si>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</si>
  <si>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</si>
  <si>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</si>
  <si>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</si>
  <si>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</si>
  <si>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</si>
  <si>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</si>
  <si>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</si>
  <si>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</si>
  <si>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</si>
  <si>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</si>
  <si>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</si>
  <si>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</si>
  <si>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</si>
  <si>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</si>
  <si>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</si>
  <si>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</si>
  <si>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</si>
  <si>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</si>
  <si>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</si>
  <si>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</si>
  <si>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</si>
  <si>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</si>
  <si>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</si>
  <si>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</si>
  <si>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</si>
  <si>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</si>
  <si>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</si>
  <si>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</si>
  <si>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</si>
  <si>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</si>
  <si>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</si>
  <si>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</si>
  <si>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</si>
  <si>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</si>
  <si>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</si>
  <si>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</si>
  <si>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</si>
  <si>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</si>
  <si>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</si>
  <si>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</si>
  <si>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</si>
  <si>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</si>
  <si>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</si>
  <si>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</si>
  <si>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</si>
  <si>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</si>
  <si>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</si>
  <si>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</si>
  <si>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</si>
  <si>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</si>
  <si>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</si>
  <si>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</si>
  <si>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</si>
  <si>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</si>
  <si>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</si>
  <si>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</si>
  <si>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</si>
  <si>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</si>
  <si>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</si>
  <si>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</si>
  <si>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</si>
  <si>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</si>
  <si>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</si>
  <si>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</si>
  <si>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</si>
  <si>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</si>
  <si>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</si>
  <si>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</si>
  <si>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</si>
  <si>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</si>
  <si>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</si>
  <si>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</si>
  <si>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</si>
  <si>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</si>
  <si>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</si>
  <si>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</si>
  <si>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</si>
  <si>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</si>
  <si>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</si>
  <si>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</si>
  <si>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</si>
  <si>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</si>
  <si>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</si>
  <si>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</si>
  <si>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</si>
  <si>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</si>
  <si>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</si>
  <si>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</si>
  <si>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</si>
  <si>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</si>
  <si>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</si>
  <si>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</si>
  <si>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</si>
  <si>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</si>
  <si>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</si>
  <si>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</si>
  <si>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</si>
  <si>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</si>
  <si>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</si>
  <si>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</si>
  <si>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</si>
  <si>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</si>
  <si>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</si>
  <si>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</si>
  <si>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</si>
  <si>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</si>
  <si>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</si>
  <si>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</si>
  <si>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</si>
  <si>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</si>
  <si>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</si>
  <si>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</si>
  <si>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</si>
  <si>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</si>
  <si>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</si>
  <si>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</si>
  <si>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</si>
  <si>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</si>
  <si>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</si>
  <si>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</si>
  <si>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</si>
  <si>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</si>
  <si>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</si>
  <si>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</si>
  <si>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</si>
  <si>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</si>
  <si>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</si>
  <si>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</si>
  <si>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</si>
  <si>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</si>
  <si>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</si>
  <si>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</si>
  <si>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</si>
  <si>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</si>
  <si>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</si>
  <si>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</si>
  <si>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</si>
  <si>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</si>
  <si>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</si>
  <si>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</si>
  <si>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</si>
  <si>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</si>
  <si>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</si>
  <si>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</si>
  <si>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</si>
  <si>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</si>
  <si>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</si>
  <si>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</si>
  <si>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</si>
  <si>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</si>
  <si>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</si>
  <si>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</si>
  <si>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</si>
  <si>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</si>
  <si>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</si>
  <si>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</si>
  <si>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</si>
  <si>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</si>
  <si>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</si>
  <si>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</si>
  <si>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</si>
  <si>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</si>
  <si>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</si>
  <si>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</si>
  <si>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</si>
  <si>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</si>
  <si>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</si>
  <si>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</si>
  <si>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</si>
  <si>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</si>
  <si>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</si>
  <si>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</si>
  <si>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</si>
  <si>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</si>
  <si>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</si>
  <si>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</si>
  <si>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</si>
  <si>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</si>
  <si>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</si>
  <si>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</si>
  <si>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</si>
  <si>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</si>
  <si>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</si>
  <si>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</si>
  <si>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</si>
  <si>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</si>
  <si>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</si>
  <si>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</si>
  <si>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</si>
  <si>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</si>
  <si>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</si>
  <si>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</si>
  <si>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</si>
  <si>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</si>
  <si>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</si>
  <si>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</si>
  <si>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</si>
  <si>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</si>
  <si>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</si>
  <si>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</si>
  <si>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</si>
  <si>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</si>
  <si>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</si>
  <si>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</si>
  <si>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</si>
  <si>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</si>
  <si>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</si>
  <si>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</si>
  <si>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</si>
  <si>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</si>
  <si>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</si>
  <si>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</si>
  <si>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</si>
  <si>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</si>
  <si>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</si>
  <si>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</si>
  <si>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</si>
  <si>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</si>
  <si>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</si>
  <si>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</si>
  <si>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</si>
  <si>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</si>
  <si>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</si>
  <si>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</si>
  <si>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</si>
  <si>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</si>
  <si>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</si>
  <si>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</si>
  <si>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</si>
  <si>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</si>
  <si>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</si>
  <si>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</si>
  <si>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</si>
  <si>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</si>
  <si>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</si>
  <si>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</si>
  <si>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</si>
  <si>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</si>
  <si>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</si>
  <si>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</si>
  <si>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</si>
  <si>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</si>
  <si>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</si>
  <si>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</si>
  <si>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</si>
  <si>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</si>
  <si>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</si>
  <si>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</si>
  <si>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</si>
  <si>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</si>
  <si>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</si>
  <si>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</si>
  <si>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</si>
  <si>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</si>
  <si>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</si>
  <si>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</si>
  <si>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</si>
  <si>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</si>
  <si>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</si>
  <si>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</si>
  <si>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</si>
  <si>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</si>
  <si>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</si>
  <si>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</si>
  <si>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</si>
  <si>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</si>
  <si>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</si>
  <si>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</si>
  <si>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</si>
  <si>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</si>
  <si>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</si>
  <si>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</si>
  <si>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</si>
  <si>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</si>
  <si>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</si>
  <si>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</si>
  <si>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</si>
  <si>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</si>
  <si>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</si>
  <si>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</si>
  <si>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</si>
  <si>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</si>
  <si>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</si>
  <si>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</si>
  <si>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</si>
  <si>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</si>
  <si>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</si>
  <si>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</si>
  <si>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</si>
  <si>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</si>
  <si>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</si>
  <si>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</si>
  <si>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</si>
  <si>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</si>
  <si>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</si>
  <si>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</si>
  <si>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</si>
  <si>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</si>
  <si>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</si>
  <si>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</si>
  <si>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</si>
  <si>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</si>
  <si>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</si>
  <si>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</si>
  <si>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</si>
  <si>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</si>
  <si>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</si>
  <si>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</si>
  <si>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</si>
  <si>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</si>
  <si>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</si>
  <si>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</si>
  <si>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</si>
  <si>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</si>
  <si>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</si>
  <si>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</si>
  <si>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</si>
  <si>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</si>
  <si>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</si>
  <si>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</si>
  <si>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</si>
  <si>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</si>
  <si>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</si>
  <si>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</si>
  <si>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</si>
  <si>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</si>
  <si>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</si>
  <si>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</si>
  <si>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</si>
  <si>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</si>
  <si>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</si>
  <si>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</si>
  <si>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</si>
  <si>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</si>
  <si>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</si>
  <si>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</si>
  <si>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</si>
  <si>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</si>
  <si>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</si>
  <si>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</si>
  <si>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</si>
  <si>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</si>
  <si>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</si>
  <si>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</si>
  <si>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</si>
  <si>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</si>
  <si>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</si>
  <si>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</si>
  <si>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</si>
  <si>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</si>
  <si>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</si>
  <si>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</si>
  <si>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</si>
  <si>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</si>
  <si>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</si>
  <si>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</si>
  <si>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</si>
  <si>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</si>
  <si>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</si>
  <si>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</si>
  <si>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</si>
  <si>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</si>
  <si>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</si>
  <si>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</si>
  <si>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</si>
  <si>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</si>
  <si>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</si>
  <si>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</si>
  <si>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</si>
  <si>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</si>
  <si>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</si>
  <si>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</si>
  <si>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</si>
  <si>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</si>
  <si>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</si>
  <si>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</si>
  <si>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</si>
  <si>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</si>
  <si>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</si>
  <si>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</si>
  <si>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</si>
  <si>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</si>
  <si>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</si>
  <si>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</si>
  <si>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</si>
  <si>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</si>
  <si>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</si>
  <si>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</si>
  <si>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</si>
  <si>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</si>
  <si>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</si>
  <si>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</si>
  <si>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</si>
  <si>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</si>
  <si>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</si>
  <si>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</si>
  <si>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</si>
  <si>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</si>
  <si>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</si>
  <si>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</si>
  <si>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</si>
  <si>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</si>
  <si>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</si>
  <si>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</si>
  <si>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</si>
  <si>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</si>
  <si>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</si>
  <si>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</si>
  <si>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</si>
  <si>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</si>
  <si>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</si>
  <si>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</si>
  <si>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</si>
  <si>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</si>
  <si>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</si>
  <si>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</si>
  <si>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</si>
  <si>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</si>
  <si>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</si>
  <si>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</si>
  <si>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</si>
  <si>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</si>
  <si>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</si>
  <si>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</si>
  <si>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</si>
  <si>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</si>
  <si>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</si>
  <si>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</si>
  <si>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</si>
  <si>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</si>
  <si>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</si>
  <si>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</si>
  <si>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</si>
  <si>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</si>
  <si>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</si>
  <si>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</si>
  <si>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</si>
  <si>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</si>
  <si>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</si>
  <si>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</si>
  <si>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</si>
  <si>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</si>
  <si>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</si>
  <si>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</si>
  <si>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</si>
  <si>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</si>
  <si>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</si>
  <si>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</si>
  <si>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</si>
  <si>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</si>
  <si>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</si>
  <si>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</si>
  <si>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</si>
  <si>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</si>
  <si>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</si>
  <si>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</si>
  <si>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</si>
  <si>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</si>
  <si>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</si>
  <si>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</si>
  <si>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</si>
  <si>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</si>
  <si>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</si>
  <si>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</si>
  <si>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</si>
  <si>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</si>
  <si>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</si>
  <si>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</si>
  <si>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</si>
  <si>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</si>
  <si>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</si>
  <si>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</si>
  <si>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</si>
  <si>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</si>
  <si>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</si>
  <si>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</si>
  <si>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</si>
  <si>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</si>
  <si>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</si>
  <si>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</si>
  <si>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</si>
  <si>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</si>
  <si>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</si>
  <si>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</si>
  <si>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</si>
  <si>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</si>
  <si>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</si>
  <si>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</si>
  <si>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</si>
  <si>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</si>
  <si>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</si>
  <si>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</si>
  <si>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</si>
  <si>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</si>
  <si>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</si>
  <si>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</si>
  <si>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</si>
  <si>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</si>
  <si>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</si>
  <si>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</si>
  <si>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</si>
  <si>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</si>
  <si>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</si>
  <si>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</si>
  <si>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</si>
  <si>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</si>
  <si>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</si>
  <si>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</si>
  <si>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</si>
  <si>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</si>
  <si>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</si>
  <si>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</si>
  <si>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</si>
  <si>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</si>
  <si>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</si>
  <si>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</si>
  <si>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</si>
  <si>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</si>
  <si>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</si>
  <si>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</si>
  <si>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</si>
  <si>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</si>
  <si>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</si>
  <si>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</si>
  <si>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</si>
  <si>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</si>
  <si>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</si>
  <si>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</si>
  <si>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</si>
  <si>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</si>
  <si>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</si>
  <si>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</si>
  <si>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</si>
  <si>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</si>
  <si>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</si>
  <si>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</si>
  <si>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</si>
  <si>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</si>
  <si>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</si>
  <si>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</si>
  <si>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</si>
  <si>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</si>
  <si>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</si>
  <si>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</si>
  <si>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</si>
  <si>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</si>
  <si>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</si>
  <si>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</si>
  <si>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</si>
  <si>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</si>
  <si>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</si>
  <si>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</si>
  <si>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</si>
  <si>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</si>
  <si>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</si>
  <si>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</si>
  <si>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</si>
  <si>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</si>
  <si>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</si>
  <si>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</si>
  <si>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</si>
  <si>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</si>
  <si>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</si>
  <si>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</si>
  <si>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</si>
  <si>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</si>
  <si>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</si>
  <si>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</si>
  <si>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</si>
  <si>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</si>
  <si>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</si>
  <si>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</si>
  <si>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</si>
  <si>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</si>
  <si>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</si>
  <si>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</si>
  <si>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</si>
  <si>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</si>
  <si>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</si>
  <si>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</si>
  <si>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</si>
  <si>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</si>
  <si>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</si>
  <si>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</si>
  <si>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</si>
  <si>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</si>
  <si>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</si>
  <si>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</si>
  <si>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</si>
  <si>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</si>
  <si>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</si>
  <si>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</si>
  <si>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</si>
  <si>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</si>
  <si>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</si>
  <si>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</si>
  <si>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</si>
  <si>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</si>
  <si>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</si>
  <si>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</si>
  <si>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</si>
  <si>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</si>
  <si>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</si>
  <si>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</si>
  <si>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</si>
  <si>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</si>
  <si>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</si>
  <si>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</si>
  <si>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</si>
  <si>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</si>
  <si>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</si>
  <si>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</si>
  <si>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</si>
  <si>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</si>
  <si>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</si>
  <si>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</si>
  <si>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</si>
  <si>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</si>
  <si>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</si>
  <si>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</si>
  <si>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</si>
  <si>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</si>
  <si>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</si>
  <si>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</si>
  <si>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</si>
  <si>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</si>
  <si>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</si>
  <si>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</si>
  <si>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</si>
  <si>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</si>
  <si>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</si>
  <si>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</si>
  <si>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</si>
  <si>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</si>
  <si>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</si>
  <si>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</si>
  <si>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</si>
  <si>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</si>
  <si>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</si>
  <si>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</si>
  <si>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</si>
  <si>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</si>
  <si>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</si>
  <si>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</si>
  <si>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</si>
  <si>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</si>
  <si>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</si>
  <si>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</si>
  <si>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</si>
  <si>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</si>
  <si>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</si>
  <si>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</si>
  <si>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</si>
  <si>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</si>
  <si>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</si>
  <si>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</si>
  <si>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</si>
  <si>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</si>
  <si>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</si>
  <si>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</si>
  <si>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</si>
  <si>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</si>
  <si>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</si>
  <si>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</si>
  <si>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</si>
  <si>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</si>
  <si>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</si>
  <si>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</si>
  <si>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</si>
  <si>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</si>
  <si>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</si>
  <si>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</si>
  <si>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</si>
  <si>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</si>
  <si>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</si>
  <si>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</si>
  <si>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</si>
  <si>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</si>
  <si>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</si>
  <si>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</si>
  <si>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</si>
  <si>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</si>
  <si>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</si>
  <si>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</si>
  <si>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</si>
  <si>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</si>
  <si>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</si>
  <si>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</si>
  <si>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</si>
  <si>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</si>
  <si>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</si>
  <si>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</si>
  <si>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</si>
  <si>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</si>
  <si>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</si>
  <si>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</si>
  <si>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</si>
  <si>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</si>
  <si>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</si>
  <si>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</si>
  <si>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</si>
  <si>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</si>
  <si>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</si>
  <si>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</si>
  <si>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</si>
  <si>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</si>
  <si>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</si>
  <si>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</si>
  <si>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</si>
  <si>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</si>
  <si>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</si>
  <si>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</si>
  <si>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</si>
  <si>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</si>
  <si>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</si>
  <si>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</si>
  <si>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</si>
  <si>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</si>
  <si>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</si>
  <si>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</si>
  <si>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</si>
  <si>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</si>
  <si>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</si>
  <si>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</si>
  <si>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</si>
  <si>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</si>
  <si>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</si>
  <si>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</si>
  <si>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</si>
  <si>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</si>
  <si>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</si>
  <si>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</si>
  <si>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</si>
  <si>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</si>
  <si>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</si>
  <si>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</si>
  <si>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</si>
  <si>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</si>
  <si>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</si>
  <si>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</si>
  <si>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</si>
  <si>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</si>
  <si>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</si>
  <si>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</si>
  <si>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</si>
  <si>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</si>
  <si>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</si>
  <si>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</si>
  <si>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</si>
  <si>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</si>
  <si>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</si>
  <si>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</si>
  <si>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</si>
  <si>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</si>
  <si>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</si>
  <si>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</si>
  <si>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</si>
  <si>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</si>
  <si>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</si>
  <si>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</si>
  <si>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</si>
  <si>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</si>
  <si>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</si>
  <si>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</si>
  <si>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</si>
  <si>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</si>
  <si>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</si>
  <si>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</si>
  <si>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</si>
  <si>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</si>
  <si>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</si>
  <si>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</si>
  <si>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</si>
  <si>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</si>
  <si>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</si>
  <si>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</si>
  <si>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</si>
  <si>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</si>
  <si>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</si>
  <si>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</si>
  <si>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</si>
  <si>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</si>
  <si>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</si>
  <si>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</si>
  <si>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</si>
  <si>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</si>
  <si>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</si>
  <si>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</si>
  <si>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</si>
  <si>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</si>
  <si>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</si>
  <si>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</si>
  <si>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</si>
  <si>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</si>
  <si>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</si>
  <si>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</si>
  <si>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</si>
  <si>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</si>
  <si>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</si>
  <si>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</si>
  <si>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</si>
  <si>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</si>
  <si>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</si>
  <si>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</si>
  <si>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</si>
  <si>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</si>
  <si>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</si>
  <si>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</si>
  <si>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</si>
  <si>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</si>
  <si>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</si>
  <si>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</si>
  <si>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</si>
  <si>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</si>
  <si>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</si>
  <si>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</si>
  <si>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</si>
  <si>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</si>
  <si>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</si>
  <si>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</si>
  <si>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</si>
  <si>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</si>
  <si>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</si>
  <si>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</si>
  <si>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</si>
  <si>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</si>
  <si>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</si>
  <si>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</si>
  <si>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</si>
  <si>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</si>
  <si>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</si>
  <si>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</si>
  <si>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</si>
  <si>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</si>
  <si>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</si>
  <si>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</si>
  <si>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</si>
  <si>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</si>
  <si>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</si>
  <si>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</si>
  <si>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</si>
  <si>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</si>
  <si>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</si>
  <si>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</si>
  <si>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</si>
  <si>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</si>
  <si>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</si>
  <si>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</si>
  <si>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</si>
  <si>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</si>
  <si>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</si>
  <si>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</si>
  <si>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</si>
  <si>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</si>
  <si>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</si>
  <si>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</si>
  <si>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</si>
  <si>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</si>
  <si>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</si>
  <si>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</si>
  <si>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</si>
  <si>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</si>
  <si>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</si>
  <si>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</si>
  <si>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</si>
  <si>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</si>
  <si>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</si>
  <si>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</si>
  <si>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</si>
  <si>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</si>
  <si>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</si>
  <si>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</si>
  <si>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</si>
  <si>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</si>
  <si>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</si>
  <si>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</si>
  <si>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</si>
  <si>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</si>
  <si>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</si>
  <si>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</si>
  <si>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</si>
  <si>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</si>
  <si>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</si>
  <si>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</si>
  <si>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</si>
  <si>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</si>
  <si>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</si>
  <si>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</si>
  <si>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</si>
  <si>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</si>
  <si>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</si>
  <si>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</si>
  <si>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</si>
  <si>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</si>
  <si>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</si>
  <si>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</si>
  <si>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</si>
  <si>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</si>
  <si>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</si>
  <si>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</si>
  <si>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</si>
  <si>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</si>
  <si>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</si>
  <si>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</si>
  <si>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</si>
  <si>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</si>
  <si>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</si>
  <si>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</si>
  <si>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</si>
  <si>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</si>
  <si>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</si>
  <si>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</si>
  <si>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</si>
  <si>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</si>
  <si>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</si>
  <si>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</si>
  <si>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</si>
  <si>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</si>
  <si>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</si>
  <si>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</si>
  <si>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</si>
  <si>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</si>
  <si>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</si>
  <si>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</si>
  <si>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</si>
  <si>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</si>
  <si>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</si>
  <si>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</si>
  <si>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</si>
  <si>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</si>
  <si>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</si>
  <si>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</si>
  <si>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</si>
  <si>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</si>
  <si>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</si>
  <si>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</si>
  <si>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</si>
  <si>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</si>
  <si>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</si>
  <si>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</si>
  <si>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</si>
  <si>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</si>
  <si>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</si>
  <si>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</si>
  <si>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</si>
  <si>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</si>
  <si>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</si>
  <si>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</si>
  <si>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</si>
  <si>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</si>
  <si>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</si>
  <si>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</si>
  <si>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</si>
  <si>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</si>
  <si>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</si>
  <si>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</si>
  <si>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</si>
  <si>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</si>
  <si>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</si>
  <si>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</si>
  <si>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</si>
  <si>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</si>
  <si>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</si>
  <si>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</si>
  <si>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</si>
  <si>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</si>
  <si>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</si>
  <si>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</si>
  <si>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</si>
  <si>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</si>
  <si>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</si>
  <si>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</si>
  <si>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</si>
  <si>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</si>
  <si>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</si>
  <si>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</si>
  <si>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</si>
  <si>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</si>
  <si>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</si>
  <si>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</si>
  <si>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</si>
  <si>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</si>
  <si>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</si>
  <si>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</si>
  <si>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</si>
  <si>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</si>
  <si>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</si>
  <si>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</si>
  <si>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</si>
  <si>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</si>
  <si>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</si>
  <si>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</si>
  <si>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</si>
  <si>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</si>
  <si>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</si>
  <si>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</si>
  <si>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</si>
  <si>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</si>
  <si>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</si>
  <si>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</si>
  <si>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</si>
  <si>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</si>
  <si>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</si>
  <si>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</si>
  <si>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</si>
  <si>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</si>
  <si>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</si>
  <si>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</si>
  <si>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</si>
  <si>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</si>
  <si>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</si>
  <si>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</si>
  <si>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</si>
  <si>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</si>
  <si>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</si>
  <si>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</si>
  <si>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</si>
  <si>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</si>
  <si>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</si>
  <si>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</si>
  <si>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</si>
  <si>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</si>
  <si>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</si>
  <si>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</si>
  <si>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</si>
  <si>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</si>
  <si>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</si>
  <si>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</si>
  <si>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</si>
  <si>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</si>
  <si>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</si>
  <si>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</si>
  <si>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</si>
  <si>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</si>
  <si>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</si>
  <si>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</si>
  <si>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</si>
  <si>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</si>
  <si>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</si>
  <si>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</si>
  <si>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</si>
  <si>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</si>
  <si>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</si>
  <si>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</si>
  <si>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</si>
  <si>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</si>
  <si>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</si>
  <si>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</si>
  <si>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</si>
  <si>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</si>
  <si>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</si>
  <si>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</si>
  <si>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</si>
  <si>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</si>
  <si>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</si>
  <si>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</si>
  <si>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</si>
  <si>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</si>
  <si>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</si>
  <si>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</si>
  <si>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</si>
  <si>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</si>
  <si>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</si>
  <si>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</si>
  <si>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</si>
  <si>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</si>
  <si>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</si>
  <si>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</si>
  <si>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</si>
  <si>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</si>
  <si>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</si>
  <si>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</si>
  <si>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</si>
  <si>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</si>
  <si>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</si>
  <si>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</si>
  <si>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</si>
  <si>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</si>
  <si>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</si>
  <si>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</si>
  <si>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</si>
  <si>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</si>
  <si>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</si>
  <si>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</si>
  <si>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</si>
  <si>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</si>
  <si>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</si>
  <si>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</si>
  <si>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</si>
  <si>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</si>
  <si>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</si>
  <si>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</si>
  <si>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</si>
  <si>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</si>
  <si>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</si>
  <si>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</si>
  <si>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</si>
  <si>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</si>
  <si>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</si>
  <si>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</si>
  <si>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</si>
  <si>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</si>
  <si>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</si>
  <si>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</si>
  <si>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</si>
  <si>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</si>
  <si>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</si>
  <si>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</si>
  <si>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</si>
  <si>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</si>
  <si>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</si>
  <si>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</si>
  <si>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</si>
  <si>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</si>
  <si>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</si>
  <si>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</si>
  <si>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</si>
  <si>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</si>
  <si>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</si>
  <si>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</si>
  <si>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</si>
  <si>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</si>
  <si>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</si>
  <si>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</si>
  <si>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</si>
  <si>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</si>
  <si>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</si>
  <si>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</si>
  <si>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</si>
  <si>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</si>
  <si>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</si>
  <si>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</si>
  <si>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</si>
  <si>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</si>
  <si>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</si>
  <si>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</si>
  <si>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</si>
  <si>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</si>
  <si>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</si>
  <si>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</si>
  <si>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</si>
  <si>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</si>
  <si>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</si>
  <si>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</si>
  <si>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</si>
  <si>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</si>
  <si>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</si>
  <si>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</si>
  <si>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</si>
  <si>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</si>
  <si>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</si>
  <si>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</si>
  <si>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</si>
  <si>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</si>
  <si>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</si>
  <si>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</si>
  <si>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</si>
  <si>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</si>
  <si>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</si>
  <si>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</si>
  <si>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</si>
  <si>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</si>
  <si>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</si>
  <si>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</si>
  <si>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</si>
  <si>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</si>
  <si>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</si>
  <si>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</si>
  <si>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</si>
  <si>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</si>
  <si>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</si>
  <si>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</si>
  <si>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</si>
  <si>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</si>
  <si>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</si>
  <si>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</si>
  <si>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</si>
  <si>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</si>
  <si>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</si>
  <si>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</si>
  <si>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</si>
  <si>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</si>
  <si>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</si>
  <si>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</si>
  <si>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</si>
  <si>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</si>
  <si>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</si>
  <si>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</si>
  <si>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</si>
  <si>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</si>
  <si>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</si>
  <si>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</si>
  <si>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</si>
  <si>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</si>
  <si>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</si>
  <si>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</si>
  <si>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</si>
  <si>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</si>
  <si>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</si>
  <si>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</si>
  <si>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</si>
  <si>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</si>
  <si>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</si>
  <si>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</si>
  <si>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</si>
  <si>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</si>
  <si>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</si>
  <si>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</si>
  <si>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</si>
  <si>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</si>
  <si>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</si>
  <si>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</si>
  <si>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</si>
  <si>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</si>
  <si>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</si>
  <si>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</si>
  <si>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</si>
  <si>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</si>
  <si>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</si>
  <si>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</si>
  <si>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</si>
  <si>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</si>
  <si>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</si>
  <si>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</si>
  <si>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</si>
  <si>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</si>
  <si>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</si>
  <si>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</si>
  <si>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</si>
  <si>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</si>
  <si>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</si>
  <si>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</si>
  <si>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</si>
  <si>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</si>
  <si>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</si>
  <si>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</si>
  <si>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</si>
  <si>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</si>
  <si>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</si>
  <si>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</si>
  <si>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</si>
  <si>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</si>
  <si>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</si>
  <si>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</si>
  <si>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</si>
  <si>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</si>
  <si>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</si>
  <si>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</si>
  <si>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</si>
  <si>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</si>
  <si>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</si>
  <si>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</si>
  <si>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</si>
  <si>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</si>
  <si>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</si>
  <si>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</si>
  <si>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</si>
  <si>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</si>
  <si>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</si>
  <si>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</si>
  <si>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</si>
  <si>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</si>
  <si>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</si>
  <si>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</si>
  <si>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</si>
  <si>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</si>
  <si>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</si>
  <si>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</si>
  <si>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</si>
  <si>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</si>
  <si>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</si>
  <si>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</si>
  <si>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</si>
  <si>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</si>
  <si>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</si>
  <si>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</si>
  <si>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</si>
  <si>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</si>
  <si>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</si>
  <si>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</si>
  <si>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</si>
  <si>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</si>
  <si>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</si>
  <si>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</si>
  <si>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</si>
  <si>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</si>
  <si>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</si>
  <si>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</si>
  <si>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</si>
  <si>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</si>
  <si>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</si>
  <si>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</si>
  <si>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</si>
  <si>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</si>
  <si>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</si>
  <si>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</si>
  <si>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</si>
  <si>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</si>
  <si>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</si>
  <si>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</si>
  <si>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</si>
  <si>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</si>
  <si>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</si>
  <si>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</si>
  <si>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</si>
  <si>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</si>
  <si>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</si>
  <si>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</si>
  <si>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</si>
  <si>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</si>
  <si>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</si>
  <si>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</si>
  <si>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</si>
  <si>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</si>
  <si>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</si>
  <si>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</si>
  <si>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</si>
  <si>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</si>
  <si>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</si>
  <si>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</si>
  <si>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</si>
  <si>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</si>
  <si>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</si>
  <si>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</si>
  <si>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</si>
  <si>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</si>
  <si>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</si>
  <si>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</si>
  <si>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</si>
  <si>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</si>
  <si>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</si>
  <si>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</si>
  <si>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</si>
  <si>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</si>
  <si>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</si>
  <si>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</si>
  <si>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</si>
  <si>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</si>
  <si>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</si>
  <si>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</si>
  <si>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</si>
  <si>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</si>
  <si>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</si>
  <si>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</si>
  <si>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</si>
  <si>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</si>
  <si>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</si>
  <si>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</si>
  <si>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</si>
  <si>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</si>
  <si>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</si>
  <si>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</si>
  <si>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</si>
  <si>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</si>
  <si>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</si>
  <si>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</si>
  <si>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</si>
  <si>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</si>
  <si>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</si>
  <si>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</si>
  <si>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</si>
  <si>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</si>
  <si>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</si>
  <si>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</si>
  <si>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</si>
  <si>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</si>
  <si>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</si>
  <si>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</si>
  <si>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</si>
  <si>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</si>
  <si>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</si>
  <si>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</si>
  <si>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</si>
  <si>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</si>
  <si>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</si>
  <si>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</si>
  <si>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</si>
  <si>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</si>
  <si>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</si>
  <si>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</si>
  <si>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</si>
  <si>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</si>
  <si>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</si>
  <si>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</si>
  <si>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</si>
  <si>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</si>
  <si>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</si>
  <si>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</si>
  <si>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</si>
  <si>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</si>
  <si>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</si>
  <si>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</si>
  <si>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</si>
  <si>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</si>
  <si>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</si>
  <si>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</si>
  <si>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</si>
  <si>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</si>
  <si>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</si>
  <si>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</si>
  <si>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</si>
  <si>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</si>
  <si>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</si>
  <si>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</si>
  <si>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</si>
  <si>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</si>
  <si>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</si>
  <si>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</si>
  <si>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</si>
  <si>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</si>
  <si>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</si>
  <si>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</si>
  <si>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</si>
  <si>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</si>
  <si>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</si>
  <si>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</si>
  <si>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</si>
  <si>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</si>
  <si>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</si>
  <si>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</si>
  <si>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</si>
  <si>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</si>
  <si>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</si>
  <si>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</si>
  <si>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</si>
  <si>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</si>
  <si>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</si>
  <si>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</si>
  <si>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</si>
  <si>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</si>
  <si>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</si>
  <si>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</si>
  <si>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</si>
  <si>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</si>
  <si>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</si>
  <si>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</si>
  <si>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</si>
  <si>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</si>
  <si>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</si>
  <si>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</si>
  <si>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</si>
  <si>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</si>
  <si>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</si>
  <si>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</si>
  <si>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</si>
  <si>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</si>
  <si>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</si>
  <si>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</si>
  <si>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</si>
  <si>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</si>
  <si>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</si>
  <si>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</si>
  <si>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</si>
  <si>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</si>
  <si>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</si>
  <si>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</si>
  <si>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</si>
  <si>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</si>
  <si>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</si>
  <si>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</si>
  <si>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</si>
  <si>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</si>
  <si>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</si>
  <si>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</si>
  <si>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</si>
  <si>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</si>
  <si>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</si>
  <si>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</si>
  <si>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</si>
  <si>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</si>
  <si>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</si>
  <si>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</si>
  <si>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</si>
  <si>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</si>
  <si>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</si>
  <si>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</si>
  <si>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</si>
  <si>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</si>
  <si>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</si>
  <si>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</si>
  <si>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</si>
  <si>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</si>
  <si>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</si>
  <si>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</si>
  <si>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</si>
  <si>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</si>
  <si>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</si>
  <si>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</si>
  <si>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</si>
  <si>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</si>
  <si>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</si>
  <si>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</si>
  <si>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</si>
  <si>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</si>
  <si>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</si>
  <si>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</si>
  <si>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</si>
  <si>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</si>
  <si>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</si>
  <si>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</si>
  <si>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</si>
  <si>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</si>
  <si>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</si>
  <si>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</si>
  <si>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</si>
  <si>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</si>
  <si>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</si>
  <si>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</si>
  <si>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</si>
  <si>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</si>
  <si>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</si>
  <si>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</si>
  <si>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</si>
  <si>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</si>
  <si>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</si>
  <si>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</si>
  <si>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</si>
  <si>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</si>
  <si>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</si>
  <si>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</si>
  <si>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</si>
  <si>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</si>
  <si>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</si>
  <si>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</si>
  <si>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</si>
  <si>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</si>
  <si>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</si>
  <si>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</si>
  <si>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</si>
  <si>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</si>
  <si>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</si>
  <si>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</si>
  <si>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</si>
  <si>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</si>
  <si>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</si>
  <si>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</si>
  <si>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</si>
  <si>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</si>
  <si>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</si>
  <si>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</si>
  <si>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</si>
  <si>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</si>
  <si>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</si>
  <si>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</si>
  <si>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</si>
  <si>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</si>
  <si>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</si>
  <si>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</si>
  <si>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</si>
  <si>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</si>
  <si>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</si>
  <si>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</si>
  <si>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</si>
  <si>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</si>
  <si>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</si>
  <si>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</si>
  <si>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</si>
  <si>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</si>
  <si>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</si>
  <si>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</si>
  <si>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</si>
  <si>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</si>
  <si>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</si>
  <si>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</si>
  <si>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</si>
  <si>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</si>
  <si>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</si>
  <si>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</si>
  <si>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</si>
  <si>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</si>
  <si>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</si>
  <si>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</si>
  <si>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</si>
  <si>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</si>
  <si>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</si>
  <si>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</si>
  <si>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</si>
  <si>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</si>
  <si>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</si>
  <si>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</si>
  <si>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</si>
  <si>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</si>
  <si>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</si>
  <si>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</si>
  <si>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</si>
  <si>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</si>
  <si>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</si>
  <si>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</si>
  <si>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</si>
  <si>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</si>
  <si>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</si>
  <si>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</si>
  <si>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</si>
  <si>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</si>
  <si>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</si>
  <si>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</si>
  <si>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</si>
  <si>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</si>
  <si>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</si>
  <si>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</si>
  <si>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</si>
  <si>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</si>
  <si>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</si>
  <si>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</si>
  <si>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</si>
  <si>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</si>
  <si>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</si>
  <si>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</si>
  <si>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</si>
  <si>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</si>
  <si>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</si>
  <si>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</si>
  <si>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</si>
  <si>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</si>
  <si>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</si>
  <si>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</si>
  <si>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</si>
  <si>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</si>
  <si>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</si>
  <si>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</si>
  <si>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</si>
  <si>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</si>
  <si>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</si>
  <si>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</si>
  <si>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</si>
  <si>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</si>
  <si>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</si>
  <si>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</si>
  <si>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</si>
  <si>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</si>
  <si>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</si>
  <si>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</si>
  <si>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</si>
  <si>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</si>
  <si>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</si>
  <si>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</si>
  <si>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</si>
  <si>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</si>
  <si>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</si>
  <si>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</si>
  <si>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</si>
  <si>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</si>
  <si>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</si>
  <si>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</si>
  <si>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</si>
  <si>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</si>
  <si>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</si>
  <si>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</si>
  <si>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</si>
  <si>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</si>
  <si>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</si>
  <si>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</si>
  <si>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</si>
  <si>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</si>
  <si>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</si>
  <si>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</si>
  <si>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</si>
  <si>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</si>
  <si>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</si>
  <si>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</si>
  <si>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</si>
  <si>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</si>
  <si>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</si>
  <si>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</si>
  <si>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</si>
  <si>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</si>
  <si>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</si>
  <si>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</si>
  <si>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</si>
  <si>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</si>
  <si>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</si>
  <si>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</si>
  <si>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</si>
  <si>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</si>
  <si>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</si>
  <si>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</si>
  <si>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</si>
  <si>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</si>
  <si>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</si>
  <si>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</si>
  <si>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</si>
  <si>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</si>
  <si>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</si>
  <si>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</si>
  <si>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</si>
  <si>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</si>
  <si>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</si>
  <si>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</si>
  <si>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</si>
  <si>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</si>
  <si>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</si>
  <si>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</si>
  <si>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</si>
  <si>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</si>
  <si>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</si>
  <si>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</si>
  <si>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</si>
  <si>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</si>
  <si>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</si>
  <si>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</si>
  <si>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</si>
  <si>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</si>
  <si>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</si>
  <si>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</si>
  <si>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</si>
  <si>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</si>
  <si>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</si>
  <si>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</si>
  <si>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</si>
  <si>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</si>
  <si>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</si>
  <si>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</si>
  <si>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</si>
  <si>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</si>
  <si>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</si>
  <si>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</si>
  <si>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</si>
  <si>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</si>
  <si>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</si>
  <si>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</si>
  <si>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</si>
  <si>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</si>
  <si>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</si>
  <si>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</si>
  <si>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</si>
  <si>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</si>
  <si>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</si>
  <si>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</si>
  <si>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</si>
  <si>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</si>
  <si>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</si>
  <si>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</si>
  <si>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</si>
  <si>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</si>
  <si>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</si>
  <si>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</si>
  <si>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</si>
  <si>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</si>
  <si>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</si>
  <si>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</si>
  <si>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</si>
  <si>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</si>
  <si>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</si>
  <si>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</si>
  <si>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</si>
  <si>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</si>
  <si>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</si>
  <si>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</si>
  <si>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</si>
  <si>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</si>
  <si>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</si>
  <si>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</si>
  <si>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</si>
  <si>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</si>
  <si>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</si>
  <si>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</si>
  <si>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</si>
  <si>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</si>
  <si>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</si>
  <si>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</si>
  <si>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</si>
  <si>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</si>
  <si>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</si>
  <si>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</si>
  <si>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</si>
  <si>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</si>
  <si>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</si>
  <si>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</si>
  <si>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</si>
  <si>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</si>
  <si>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</si>
  <si>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</si>
  <si>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</si>
  <si>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</si>
  <si>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</si>
  <si>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</si>
  <si>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</si>
  <si>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</si>
  <si>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</si>
  <si>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</si>
  <si>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</si>
  <si>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</si>
  <si>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</si>
  <si>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</si>
  <si>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</si>
  <si>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</si>
  <si>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</si>
  <si>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</si>
  <si>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</si>
  <si>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</si>
  <si>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</si>
  <si>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</si>
  <si>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</si>
  <si>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</si>
  <si>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</si>
  <si>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</si>
  <si>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</si>
  <si>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</si>
  <si>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</si>
  <si>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</si>
  <si>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</si>
  <si>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</si>
  <si>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</si>
  <si>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</si>
  <si>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</si>
  <si>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</si>
  <si>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</si>
  <si>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</si>
  <si>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</si>
  <si>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</si>
  <si>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</si>
  <si>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</si>
  <si>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</si>
  <si>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</si>
  <si>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</si>
  <si>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</si>
  <si>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</si>
  <si>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</si>
  <si>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</si>
  <si>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</si>
  <si>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</si>
  <si>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</si>
  <si>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</si>
  <si>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</si>
  <si>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</si>
  <si>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</si>
  <si>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</si>
  <si>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</si>
  <si>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</si>
  <si>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</si>
  <si>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</si>
  <si>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</si>
  <si>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</si>
  <si>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</si>
  <si>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</si>
  <si>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</si>
  <si>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</si>
  <si>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</si>
  <si>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</si>
  <si>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</si>
  <si>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</si>
  <si>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</si>
  <si>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</si>
  <si>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</si>
  <si>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</si>
  <si>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</si>
  <si>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</si>
  <si>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</si>
  <si>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</si>
  <si>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</si>
  <si>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</si>
  <si>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</si>
  <si>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</si>
  <si>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</si>
  <si>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</si>
  <si>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</si>
  <si>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</si>
  <si>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</si>
  <si>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</si>
  <si>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</si>
  <si>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</si>
  <si>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</si>
  <si>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</si>
  <si>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</si>
  <si>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</si>
  <si>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</si>
  <si>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</si>
  <si>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</si>
  <si>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</si>
  <si>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</si>
  <si>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</si>
  <si>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</si>
  <si>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</si>
  <si>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</si>
  <si>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</si>
  <si>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</si>
  <si>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</si>
  <si>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</si>
  <si>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</si>
  <si>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</si>
  <si>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</si>
  <si>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</si>
  <si>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</si>
  <si>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</si>
  <si>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</si>
  <si>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</si>
  <si>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</si>
  <si>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</si>
  <si>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</si>
  <si>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</si>
  <si>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</si>
  <si>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</si>
  <si>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</si>
  <si>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</si>
  <si>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</si>
  <si>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</si>
  <si>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</si>
  <si>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</si>
  <si>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</si>
  <si>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</si>
  <si>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</si>
  <si>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</si>
  <si>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</si>
  <si>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</si>
  <si>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</si>
  <si>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</si>
  <si>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</si>
  <si>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</si>
  <si>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</si>
  <si>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</si>
  <si>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</si>
  <si>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</si>
  <si>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</si>
  <si>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</si>
  <si>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</si>
  <si>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</si>
  <si>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</si>
  <si>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</si>
  <si>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</si>
  <si>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</si>
  <si>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</si>
  <si>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</si>
  <si>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</si>
  <si>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</si>
  <si>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</si>
  <si>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</si>
  <si>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</si>
  <si>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</si>
  <si>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</si>
  <si>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</si>
  <si>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</si>
  <si>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</si>
  <si>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</si>
  <si>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</si>
  <si>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</si>
  <si>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</si>
  <si>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</si>
  <si>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</si>
  <si>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</si>
  <si>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</si>
  <si>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</si>
  <si>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</si>
  <si>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</si>
  <si>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</si>
  <si>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</si>
  <si>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</si>
  <si>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</si>
  <si>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</si>
  <si>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</si>
  <si>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</si>
  <si>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</si>
  <si>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</si>
  <si>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</si>
  <si>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</si>
  <si>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</si>
  <si>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</si>
  <si>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</si>
  <si>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</si>
  <si>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</si>
  <si>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</si>
  <si>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</si>
  <si>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</si>
  <si>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</si>
  <si>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</si>
  <si>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</si>
  <si>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</si>
  <si>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</si>
  <si>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</si>
  <si>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</si>
  <si>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</si>
  <si>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</si>
  <si>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</si>
  <si>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</si>
  <si>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</si>
  <si>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</si>
  <si>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</si>
  <si>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</si>
  <si>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</si>
  <si>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</si>
  <si>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</si>
  <si>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</si>
  <si>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</si>
  <si>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</si>
  <si>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</si>
  <si>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</si>
  <si>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</si>
  <si>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</si>
  <si>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</si>
  <si>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</si>
  <si>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</si>
  <si>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</si>
  <si>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</si>
  <si>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</si>
  <si>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</si>
  <si>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</si>
  <si>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</si>
  <si>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</si>
  <si>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</si>
  <si>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</si>
  <si>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</si>
  <si>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</si>
  <si>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</si>
  <si>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</si>
  <si>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</si>
  <si>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</si>
  <si>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</si>
  <si>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</si>
  <si>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</si>
  <si>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</si>
  <si>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</si>
  <si>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</si>
  <si>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</si>
  <si>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</si>
  <si>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</si>
  <si>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</si>
  <si>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</si>
  <si>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</si>
  <si>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</si>
  <si>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</si>
  <si>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</si>
  <si>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</si>
  <si>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</si>
  <si>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</si>
  <si>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</si>
  <si>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</si>
  <si>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</si>
  <si>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</si>
  <si>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</si>
  <si>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</si>
  <si>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</si>
  <si>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</si>
  <si>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</si>
  <si>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</si>
  <si>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</si>
  <si>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</si>
  <si>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</si>
  <si>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</si>
  <si>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</si>
  <si>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</si>
  <si>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</si>
  <si>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</si>
  <si>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</si>
  <si>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</si>
  <si>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</si>
  <si>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</si>
  <si>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</si>
  <si>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</si>
  <si>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</si>
  <si>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</si>
  <si>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</si>
  <si>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</si>
  <si>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</si>
  <si>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</si>
  <si>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</si>
  <si>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</si>
  <si>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</si>
  <si>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</si>
  <si>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</si>
  <si>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</si>
  <si>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</si>
  <si>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</si>
  <si>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</si>
  <si>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</si>
  <si>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</si>
  <si>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</si>
  <si>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</si>
  <si>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</si>
  <si>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</si>
  <si>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</si>
  <si>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</si>
  <si>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</si>
  <si>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</si>
  <si>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</si>
  <si>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</si>
  <si>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</si>
  <si>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</si>
  <si>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</si>
  <si>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</si>
  <si>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</si>
  <si>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</si>
  <si>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</si>
  <si>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</si>
  <si>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</si>
  <si>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</si>
  <si>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</si>
  <si>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</si>
  <si>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</si>
  <si>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</si>
  <si>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</si>
  <si>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</si>
  <si>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</si>
  <si>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</si>
  <si>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</si>
  <si>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</si>
  <si>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</si>
  <si>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</si>
  <si>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</si>
  <si>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</si>
  <si>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</si>
  <si>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</si>
  <si>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</si>
  <si>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</si>
  <si>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</si>
  <si>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</si>
  <si>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</si>
  <si>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</si>
  <si>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</si>
  <si>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</si>
  <si>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</si>
  <si>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</si>
  <si>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</si>
  <si>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</si>
  <si>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</si>
  <si>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</si>
  <si>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</si>
  <si>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</si>
  <si>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</si>
  <si>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</si>
  <si>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</si>
  <si>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</si>
  <si>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</si>
  <si>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</si>
  <si>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</si>
  <si>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</si>
  <si>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</si>
  <si>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</si>
  <si>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</si>
  <si>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</si>
  <si>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</si>
  <si>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</si>
  <si>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</si>
  <si>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</si>
  <si>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</si>
  <si>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</si>
  <si>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</si>
  <si>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</si>
  <si>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</si>
  <si>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</si>
  <si>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</si>
  <si>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</si>
  <si>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</si>
  <si>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</si>
  <si>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</si>
  <si>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</si>
  <si>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</si>
  <si>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</si>
  <si>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</si>
  <si>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</si>
  <si>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</si>
  <si>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</si>
  <si>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</si>
  <si>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</si>
  <si>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</si>
  <si>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</si>
  <si>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</si>
  <si>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</si>
  <si>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</si>
  <si>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</si>
  <si>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</si>
  <si>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</si>
  <si>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</si>
  <si>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</si>
  <si>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</si>
  <si>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</si>
  <si>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</si>
  <si>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</si>
  <si>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</si>
  <si>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</si>
  <si>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</si>
  <si>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</si>
  <si>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</si>
  <si>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</si>
  <si>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</si>
  <si>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</si>
  <si>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</si>
  <si>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</si>
  <si>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</si>
  <si>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</si>
  <si>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</si>
  <si>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</si>
  <si>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</si>
  <si>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</si>
  <si>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</si>
  <si>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</si>
  <si>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</si>
  <si>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</si>
  <si>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</si>
  <si>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</si>
  <si>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</si>
  <si>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</si>
  <si>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</si>
  <si>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</si>
  <si>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</si>
  <si>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</si>
  <si>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</si>
  <si>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</si>
  <si>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</si>
  <si>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</si>
  <si>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</si>
  <si>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</si>
  <si>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</si>
  <si>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</si>
  <si>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</si>
  <si>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</si>
  <si>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</si>
  <si>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</si>
  <si>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</si>
  <si>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</si>
  <si>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</si>
  <si>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</si>
  <si>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</si>
  <si>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</si>
  <si>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</si>
  <si>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</si>
  <si>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</si>
  <si>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</si>
  <si>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</si>
  <si>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</si>
  <si>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</si>
  <si>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</si>
  <si>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</si>
  <si>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</si>
  <si>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</si>
  <si>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</si>
  <si>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</si>
  <si>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</si>
  <si>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</si>
  <si>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</si>
  <si>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</si>
  <si>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</si>
  <si>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</si>
  <si>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</si>
  <si>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</si>
  <si>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</si>
  <si>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</si>
  <si>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</si>
  <si>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</si>
  <si>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</si>
  <si>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</si>
  <si>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</si>
  <si>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</si>
  <si>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</si>
  <si>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</si>
  <si>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</si>
  <si>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</si>
  <si>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</si>
  <si>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</si>
  <si>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</si>
  <si>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</si>
  <si>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</si>
  <si>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</si>
  <si>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</si>
  <si>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</si>
  <si>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</si>
  <si>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</si>
  <si>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</si>
  <si>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</si>
  <si>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</si>
  <si>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</si>
  <si>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</si>
  <si>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</si>
  <si>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</si>
  <si>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</si>
  <si>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</si>
  <si>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</si>
  <si>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</si>
  <si>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</si>
  <si>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</si>
  <si>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</si>
  <si>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</si>
  <si>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</si>
  <si>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</si>
  <si>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</si>
  <si>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</si>
  <si>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</si>
  <si>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</si>
  <si>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</si>
  <si>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</si>
  <si>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</si>
  <si>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</si>
  <si>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</si>
  <si>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</si>
  <si>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</si>
  <si>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</si>
  <si>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</si>
  <si>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</si>
  <si>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</si>
  <si>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</si>
  <si>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</si>
  <si>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</si>
  <si>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</si>
  <si>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</si>
  <si>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</si>
  <si>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</si>
  <si>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</si>
  <si>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</si>
  <si>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</si>
  <si>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</si>
  <si>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</si>
  <si>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</si>
  <si>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</si>
  <si>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</si>
  <si>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</si>
  <si>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</si>
  <si>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</si>
  <si>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</si>
  <si>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</si>
  <si>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</si>
  <si>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</si>
  <si>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</si>
  <si>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</si>
  <si>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</si>
  <si>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</si>
  <si>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</si>
  <si>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</si>
  <si>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</si>
  <si>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</si>
  <si>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</si>
  <si>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</si>
  <si>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</si>
  <si>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</si>
  <si>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</si>
  <si>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</si>
  <si>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</si>
  <si>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</si>
  <si>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</si>
  <si>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</si>
  <si>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</si>
  <si>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</si>
  <si>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</si>
  <si>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</si>
  <si>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</si>
  <si>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</si>
  <si>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</si>
  <si>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</si>
  <si>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</si>
  <si>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</si>
  <si>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</si>
  <si>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</si>
  <si>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</si>
  <si>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</si>
  <si>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</si>
  <si>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</si>
  <si>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</si>
  <si>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</si>
  <si>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</si>
  <si>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</si>
  <si>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</si>
  <si>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</si>
  <si>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</si>
  <si>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</si>
  <si>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</si>
  <si>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</si>
  <si>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</si>
  <si>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</si>
  <si>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</si>
  <si>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</si>
  <si>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</si>
  <si>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</si>
  <si>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</si>
  <si>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</si>
  <si>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</si>
  <si>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</si>
  <si>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</si>
  <si>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</si>
  <si>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</si>
  <si>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</si>
  <si>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</si>
  <si>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</si>
  <si>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</si>
  <si>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</si>
  <si>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</si>
  <si>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</si>
  <si>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</si>
  <si>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</si>
  <si>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</si>
  <si>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</si>
  <si>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</si>
  <si>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</si>
  <si>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</si>
  <si>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</si>
  <si>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</si>
  <si>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</si>
  <si>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</si>
  <si>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</si>
  <si>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</si>
  <si>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</si>
  <si>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</si>
  <si>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</si>
  <si>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</si>
  <si>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</si>
  <si>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</si>
  <si>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</si>
  <si>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</si>
  <si>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</si>
  <si>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</si>
  <si>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</si>
  <si>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</si>
  <si>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</si>
  <si>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</si>
  <si>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</si>
  <si>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</si>
  <si>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</si>
  <si>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</si>
  <si>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</si>
  <si>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</si>
  <si>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</si>
  <si>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</si>
  <si>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</si>
  <si>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</si>
  <si>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</si>
  <si>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</si>
  <si>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</si>
  <si>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</si>
  <si>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</si>
  <si>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</si>
  <si>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</si>
  <si>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</si>
  <si>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</si>
  <si>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</si>
  <si>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</si>
  <si>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</si>
  <si>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</si>
  <si>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</si>
  <si>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</si>
  <si>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</si>
  <si>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</si>
  <si>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</si>
  <si>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</si>
  <si>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</si>
  <si>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</si>
  <si>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</si>
  <si>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</si>
  <si>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</si>
  <si>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</si>
  <si>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</si>
  <si>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</si>
  <si>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</si>
  <si>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</si>
  <si>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</si>
  <si>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</si>
  <si>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</si>
  <si>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</si>
  <si>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</si>
  <si>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</si>
  <si>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</si>
  <si>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</si>
  <si>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</si>
  <si>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</si>
  <si>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</si>
  <si>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</si>
  <si>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</si>
  <si>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</si>
  <si>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</si>
  <si>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</si>
  <si>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</si>
  <si>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</si>
  <si>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</si>
  <si>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</si>
  <si>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</si>
  <si>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</si>
  <si>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</si>
  <si>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</si>
  <si>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</si>
  <si>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</si>
  <si>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</si>
  <si>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</si>
  <si>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</si>
  <si>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</si>
  <si>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</si>
  <si>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</si>
  <si>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</si>
  <si>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</si>
  <si>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</si>
  <si>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</si>
  <si>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</si>
  <si>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</si>
  <si>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</si>
  <si>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</si>
  <si>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</si>
  <si>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</si>
  <si>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</si>
  <si>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</si>
  <si>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</si>
  <si>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</si>
  <si>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</si>
  <si>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</si>
  <si>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</si>
  <si>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</si>
  <si>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</si>
  <si>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</si>
  <si>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</si>
  <si>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</si>
  <si>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</si>
  <si>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</si>
  <si>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</si>
  <si>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</si>
  <si>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</si>
  <si>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</si>
  <si>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</si>
  <si>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</si>
  <si>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</si>
  <si>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</si>
  <si>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</si>
  <si>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</si>
  <si>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</si>
  <si>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</si>
  <si>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</si>
  <si>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</si>
  <si>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</si>
  <si>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</si>
  <si>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</si>
  <si>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</si>
  <si>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</si>
  <si>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</si>
  <si>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</si>
  <si>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</si>
  <si>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</si>
  <si>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</si>
  <si>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</si>
  <si>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</si>
  <si>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</si>
  <si>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</si>
  <si>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</si>
  <si>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</si>
  <si>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</si>
  <si>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</si>
  <si>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</si>
  <si>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</si>
  <si>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</si>
  <si>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</si>
  <si>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</si>
  <si>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</si>
  <si>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</si>
  <si>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</si>
  <si>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</si>
  <si>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</si>
  <si>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</si>
  <si>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</si>
  <si>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</si>
  <si>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</si>
  <si>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</si>
  <si>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</si>
  <si>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</si>
  <si>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</si>
  <si>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</si>
  <si>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</si>
  <si>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</si>
  <si>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</si>
  <si>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</si>
  <si>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</si>
  <si>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</si>
  <si>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</si>
  <si>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</si>
  <si>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</si>
  <si>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</si>
  <si>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</si>
  <si>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</si>
  <si>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</si>
  <si>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</si>
  <si>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</si>
  <si>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</si>
  <si>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</si>
  <si>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</si>
  <si>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</si>
  <si>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</si>
  <si>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</si>
  <si>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</si>
  <si>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</si>
  <si>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</si>
  <si>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</si>
  <si>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</si>
  <si>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</si>
  <si>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</si>
  <si>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</si>
  <si>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</si>
  <si>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</si>
  <si>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</si>
  <si>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</si>
  <si>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</si>
  <si>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</si>
  <si>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</si>
  <si>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</si>
  <si>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</si>
  <si>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</si>
  <si>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</si>
  <si>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</si>
  <si>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</si>
  <si>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</si>
  <si>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</si>
  <si>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</si>
  <si>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</si>
  <si>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</si>
  <si>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</si>
  <si>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</si>
  <si>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</si>
  <si>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</si>
  <si>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</si>
  <si>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</si>
  <si>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</si>
  <si>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</si>
  <si>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</si>
  <si>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</si>
  <si>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</si>
  <si>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</si>
  <si>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</si>
  <si>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</si>
  <si>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</si>
  <si>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</si>
  <si>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</si>
  <si>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</si>
  <si>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</si>
  <si>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</si>
  <si>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</si>
  <si>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</si>
  <si>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</si>
  <si>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</si>
  <si>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</si>
  <si>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</si>
  <si>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</si>
  <si>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</si>
  <si>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</si>
  <si>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</si>
  <si>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</si>
  <si>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</si>
  <si>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</si>
  <si>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</si>
  <si>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</si>
  <si>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</si>
  <si>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</si>
  <si>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</si>
  <si>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</si>
  <si>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</si>
  <si>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</si>
  <si>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</si>
  <si>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</si>
  <si>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</si>
  <si>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</si>
  <si>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</si>
  <si>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</si>
  <si>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</si>
  <si>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</si>
  <si>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</si>
  <si>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</si>
  <si>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</si>
  <si>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</si>
  <si>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</si>
  <si>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</si>
  <si>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</si>
  <si>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</si>
  <si>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</si>
  <si>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</si>
  <si>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</si>
  <si>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</si>
  <si>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</si>
  <si>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</si>
  <si>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</si>
  <si>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</si>
  <si>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</si>
  <si>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</si>
  <si>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</si>
  <si>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</si>
  <si>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</si>
  <si>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</si>
  <si>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</si>
  <si>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</si>
  <si>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</si>
  <si>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</si>
  <si>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</si>
  <si>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</si>
  <si>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</si>
  <si>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</si>
  <si>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</si>
  <si>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</si>
  <si>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</si>
  <si>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</si>
  <si>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</si>
  <si>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</si>
  <si>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</si>
  <si>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</si>
  <si>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</si>
  <si>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</si>
  <si>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</si>
  <si>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</si>
  <si>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</si>
  <si>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</si>
  <si>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</si>
  <si>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</si>
  <si>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</si>
  <si>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</si>
  <si>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</si>
  <si>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</si>
  <si>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</si>
  <si>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</si>
  <si>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</si>
  <si>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</si>
  <si>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</si>
  <si>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</si>
  <si>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</si>
  <si>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</si>
  <si>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</si>
  <si>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</si>
  <si>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</si>
  <si>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</si>
  <si>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</si>
  <si>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</si>
  <si>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</si>
  <si>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</si>
  <si>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</si>
  <si>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</si>
  <si>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</si>
  <si>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</si>
  <si>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</si>
  <si>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</si>
  <si>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</si>
  <si>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</si>
  <si>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</si>
  <si>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</si>
  <si>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</si>
  <si>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</si>
  <si>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</si>
  <si>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</si>
  <si>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</si>
  <si>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</si>
  <si>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</si>
  <si>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</si>
  <si>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</si>
  <si>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</si>
  <si>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</si>
  <si>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</si>
  <si>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</si>
  <si>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</si>
  <si>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</si>
  <si>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</si>
  <si>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</si>
  <si>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</si>
  <si>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</si>
  <si>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</si>
  <si>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</si>
  <si>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</si>
  <si>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</si>
  <si>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</si>
  <si>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</si>
  <si>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</si>
  <si>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</si>
  <si>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</si>
  <si>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</si>
  <si>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</si>
  <si>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</si>
  <si>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</si>
  <si>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</si>
  <si>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</si>
  <si>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</si>
  <si>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</si>
  <si>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</si>
  <si>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</si>
  <si>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</si>
  <si>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</si>
  <si>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</si>
  <si>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</si>
  <si>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</si>
  <si>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</si>
  <si>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</si>
  <si>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</si>
  <si>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</si>
  <si>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</si>
  <si>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</si>
  <si>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</si>
  <si>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</si>
  <si>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</si>
  <si>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</si>
  <si>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</si>
  <si>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</si>
  <si>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</si>
  <si>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</si>
  <si>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</si>
  <si>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</si>
  <si>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</si>
  <si>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</si>
  <si>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</si>
  <si>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</si>
  <si>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</si>
  <si>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</si>
  <si>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</si>
  <si>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</si>
  <si>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</si>
  <si>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</si>
  <si>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</si>
  <si>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</si>
  <si>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</si>
  <si>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</si>
  <si>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</si>
  <si>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</si>
  <si>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</si>
  <si>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</si>
  <si>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</si>
  <si>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</si>
  <si>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</si>
  <si>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</si>
  <si>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</si>
  <si>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</si>
  <si>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</si>
  <si>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</si>
  <si>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</si>
  <si>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</si>
  <si>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</si>
  <si>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</si>
  <si>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</si>
  <si>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</si>
  <si>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</si>
  <si>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</si>
  <si>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</si>
  <si>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</si>
  <si>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</si>
  <si>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</si>
  <si>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</si>
  <si>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</si>
  <si>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</si>
  <si>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</si>
  <si>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</si>
  <si>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</si>
  <si>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</si>
  <si>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</si>
  <si>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</si>
  <si>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</si>
  <si>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</si>
  <si>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</si>
  <si>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</si>
  <si>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</si>
  <si>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</si>
  <si>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</si>
  <si>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</si>
  <si>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</si>
  <si>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</si>
  <si>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</si>
  <si>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</si>
  <si>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</si>
  <si>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</si>
  <si>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</si>
  <si>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</si>
  <si>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</si>
  <si>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</si>
  <si>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</si>
  <si>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</si>
  <si>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</si>
  <si>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</si>
  <si>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</si>
  <si>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</si>
  <si>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</si>
  <si>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</si>
  <si>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</si>
  <si>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</si>
  <si>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</si>
  <si>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</si>
  <si>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</si>
  <si>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</si>
  <si>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</si>
  <si>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</si>
  <si>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</si>
  <si>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</si>
  <si>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</si>
  <si>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</si>
  <si>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</si>
  <si>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</si>
  <si>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</si>
  <si>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</si>
  <si>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</si>
  <si>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</si>
  <si>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</si>
  <si>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</si>
  <si>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</si>
  <si>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</si>
  <si>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</si>
  <si>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</si>
  <si>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</si>
  <si>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</si>
  <si>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</si>
  <si>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</si>
  <si>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</si>
  <si>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</si>
  <si>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</si>
  <si>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</si>
  <si>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</si>
  <si>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</si>
  <si>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</si>
  <si>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</si>
  <si>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</si>
  <si>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</si>
  <si>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</si>
  <si>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</si>
  <si>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</si>
  <si>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</si>
  <si>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</si>
  <si>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</si>
  <si>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</si>
  <si>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</si>
  <si>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</si>
  <si>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</si>
  <si>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</si>
  <si>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</si>
  <si>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</si>
  <si>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</si>
  <si>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</si>
  <si>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</si>
  <si>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</si>
  <si>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</si>
  <si>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</si>
  <si>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</si>
  <si>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</si>
  <si>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</si>
  <si>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</si>
  <si>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</si>
  <si>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</si>
  <si>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</si>
  <si>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</si>
  <si>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</si>
  <si>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</si>
  <si>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</si>
  <si>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</si>
  <si>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</si>
  <si>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</si>
  <si>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</si>
  <si>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</si>
  <si>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</si>
  <si>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</si>
  <si>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</si>
  <si>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</si>
  <si>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</si>
  <si>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</si>
  <si>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</si>
  <si>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</si>
  <si>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</si>
  <si>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</si>
  <si>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</si>
  <si>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</si>
  <si>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</si>
  <si>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</si>
  <si>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</si>
  <si>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</si>
  <si>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</si>
  <si>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</si>
  <si>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</si>
  <si>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</si>
  <si>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</si>
  <si>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</si>
  <si>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</si>
  <si>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</si>
  <si>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</si>
  <si>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</si>
  <si>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</si>
  <si>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</si>
  <si>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</si>
  <si>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</si>
  <si>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</si>
  <si>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</si>
  <si>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</si>
  <si>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</si>
  <si>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</si>
  <si>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</si>
  <si>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</si>
  <si>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</si>
  <si>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</si>
  <si>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</si>
  <si>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</si>
  <si>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</si>
  <si>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</si>
  <si>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</si>
  <si>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</si>
  <si>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</si>
  <si>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</si>
  <si>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</si>
  <si>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</si>
  <si>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</si>
  <si>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</si>
  <si>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</si>
  <si>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</si>
  <si>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</si>
  <si>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</si>
  <si>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</si>
  <si>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</si>
  <si>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</si>
  <si>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</si>
  <si>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</si>
  <si>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</si>
  <si>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</si>
  <si>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</si>
  <si>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</si>
  <si>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</si>
  <si>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</si>
  <si>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</si>
  <si>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</si>
  <si>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</si>
  <si>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</si>
  <si>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</si>
  <si>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</si>
  <si>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</si>
  <si>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</si>
  <si>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</si>
  <si>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</si>
  <si>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</si>
  <si>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</si>
  <si>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</si>
  <si>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</si>
  <si>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</si>
  <si>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</si>
  <si>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</si>
  <si>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</si>
  <si>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</si>
  <si>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</si>
  <si>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</si>
  <si>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</si>
  <si>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</si>
  <si>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</si>
  <si>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</si>
  <si>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</si>
  <si>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</si>
  <si>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</si>
  <si>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</si>
  <si>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</si>
  <si>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</si>
  <si>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</si>
  <si>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</si>
  <si>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</si>
  <si>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</si>
  <si>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</si>
  <si>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</si>
  <si>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</si>
  <si>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</si>
  <si>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</si>
  <si>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</si>
  <si>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</si>
  <si>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</si>
  <si>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</si>
  <si>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</si>
  <si>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</si>
  <si>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</si>
  <si>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</si>
  <si>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</si>
  <si>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</si>
  <si>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</si>
  <si>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</si>
  <si>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</si>
  <si>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</si>
  <si>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</si>
  <si>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</si>
  <si>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</si>
  <si>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</si>
  <si>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</si>
  <si>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</si>
  <si>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</si>
  <si>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</si>
  <si>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</si>
  <si>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</si>
  <si>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</si>
  <si>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</si>
  <si>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</si>
  <si>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</si>
  <si>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</si>
  <si>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</si>
  <si>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</si>
  <si>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</si>
  <si>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</si>
  <si>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</si>
  <si>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</si>
  <si>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</si>
  <si>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</si>
  <si>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</si>
  <si>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</si>
  <si>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</si>
  <si>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</si>
  <si>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</si>
  <si>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</si>
  <si>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</si>
  <si>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</si>
  <si>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</si>
  <si>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</si>
  <si>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</si>
  <si>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</si>
  <si>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</si>
  <si>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</si>
  <si>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</si>
  <si>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</si>
  <si>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</si>
  <si>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</si>
  <si>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</si>
  <si>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</si>
  <si>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</si>
  <si>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</si>
  <si>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</si>
  <si>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</si>
  <si>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</si>
  <si>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</si>
  <si>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</si>
  <si>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</si>
  <si>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</si>
  <si>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</si>
  <si>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</si>
  <si>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</si>
  <si>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</si>
  <si>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</si>
  <si>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</si>
  <si>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</si>
  <si>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</si>
  <si>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</si>
  <si>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</si>
  <si>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</si>
  <si>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</si>
  <si>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</si>
  <si>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</si>
  <si>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</si>
  <si>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</si>
  <si>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</si>
  <si>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</si>
  <si>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</si>
  <si>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</si>
  <si>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</si>
  <si>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</si>
  <si>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</si>
  <si>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</si>
  <si>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</si>
  <si>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</si>
  <si>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</si>
  <si>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</si>
  <si>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</si>
  <si>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</si>
  <si>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</si>
  <si>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</si>
  <si>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</si>
  <si>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</si>
  <si>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</si>
  <si>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</si>
  <si>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</si>
  <si>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</si>
  <si>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</si>
  <si>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</si>
  <si>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</si>
  <si>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</si>
  <si>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</si>
  <si>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</si>
  <si>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</si>
  <si>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</si>
  <si>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</si>
  <si>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</si>
  <si>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</si>
  <si>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</si>
  <si>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</si>
  <si>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</si>
  <si>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</si>
  <si>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</si>
  <si>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</si>
  <si>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</si>
  <si>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</si>
  <si>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</si>
  <si>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</si>
  <si>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</si>
  <si>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</si>
  <si>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</si>
  <si>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</si>
  <si>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</si>
  <si>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</si>
  <si>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</si>
  <si>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</si>
  <si>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</si>
  <si>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</si>
  <si>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</si>
  <si>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</si>
  <si>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</si>
  <si>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</si>
  <si>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</si>
  <si>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</si>
  <si>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</si>
  <si>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</si>
  <si>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</si>
  <si>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</si>
  <si>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</si>
  <si>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</si>
  <si>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</si>
  <si>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</si>
  <si>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</si>
  <si>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</si>
  <si>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</si>
  <si>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</si>
  <si>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</si>
  <si>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</si>
  <si>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</si>
  <si>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</si>
  <si>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</si>
  <si>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</si>
  <si>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</si>
  <si>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</si>
  <si>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</si>
  <si>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</si>
  <si>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</si>
  <si>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</si>
  <si>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</si>
  <si>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</si>
  <si>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</si>
  <si>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</si>
  <si>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</si>
  <si>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</si>
  <si>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</si>
  <si>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</si>
  <si>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</si>
  <si>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</si>
  <si>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</si>
  <si>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</si>
  <si>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</si>
  <si>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</si>
  <si>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</si>
  <si>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</si>
  <si>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</si>
  <si>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</si>
  <si>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</si>
  <si>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</si>
  <si>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</si>
  <si>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</si>
  <si>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</si>
  <si>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</si>
  <si>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</si>
  <si>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</si>
  <si>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</si>
  <si>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</si>
  <si>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</si>
  <si>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</si>
  <si>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</si>
  <si>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</si>
  <si>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</si>
  <si>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</si>
  <si>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</si>
  <si>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</si>
  <si>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</si>
  <si>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</si>
  <si>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</si>
  <si>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</si>
  <si>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</si>
  <si>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</si>
  <si>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</si>
  <si>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</si>
  <si>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</si>
  <si>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</si>
  <si>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</si>
  <si>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</si>
  <si>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</si>
  <si>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</si>
  <si>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</si>
  <si>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</si>
  <si>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</si>
  <si>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</si>
  <si>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</si>
  <si>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</si>
  <si>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</si>
  <si>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</si>
  <si>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</si>
  <si>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</si>
  <si>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</si>
  <si>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</si>
  <si>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</si>
  <si>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</si>
  <si>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</si>
  <si>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</si>
  <si>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</si>
  <si>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</si>
  <si>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</si>
  <si>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</si>
  <si>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</si>
  <si>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</si>
  <si>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</si>
  <si>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</si>
  <si>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</si>
  <si>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</si>
  <si>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</si>
  <si>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</si>
  <si>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</si>
  <si>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</si>
  <si>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</si>
  <si>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</si>
  <si>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</si>
  <si>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</si>
  <si>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</si>
  <si>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</si>
  <si>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</si>
  <si>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</si>
  <si>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</si>
  <si>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</si>
  <si>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</si>
  <si>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</si>
  <si>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</si>
  <si>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</si>
  <si>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</si>
  <si>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</si>
  <si>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</si>
  <si>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</si>
  <si>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</si>
  <si>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</si>
  <si>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</si>
  <si>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</si>
  <si>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</si>
  <si>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</si>
  <si>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</si>
  <si>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</si>
  <si>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</si>
  <si>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</si>
  <si>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</si>
  <si>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</si>
  <si>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</si>
  <si>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</si>
  <si>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</si>
  <si>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</si>
  <si>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</si>
  <si>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</si>
  <si>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</si>
  <si>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</si>
  <si>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</si>
  <si>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</si>
  <si>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</si>
  <si>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</si>
  <si>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</si>
  <si>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</si>
  <si>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</si>
  <si>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</si>
  <si>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</si>
  <si>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</si>
  <si>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</si>
  <si>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</si>
  <si>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</si>
  <si>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</si>
  <si>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</si>
  <si>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</si>
  <si>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</si>
  <si>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</si>
  <si>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</si>
  <si>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</si>
  <si>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</si>
  <si>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</si>
  <si>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</si>
  <si>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</si>
  <si>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</si>
  <si>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</si>
  <si>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</si>
  <si>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</si>
  <si>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</si>
  <si>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</si>
  <si>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</si>
  <si>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</si>
  <si>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</si>
  <si>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</si>
  <si>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</si>
  <si>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</si>
  <si>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</si>
  <si>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</si>
  <si>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</si>
  <si>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</si>
  <si>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</si>
  <si>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</si>
  <si>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</si>
  <si>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</si>
  <si>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</si>
  <si>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</si>
  <si>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</si>
  <si>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</si>
  <si>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</si>
  <si>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</si>
  <si>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</si>
  <si>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</si>
  <si>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</si>
  <si>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</si>
  <si>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</si>
  <si>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</si>
  <si>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</si>
  <si>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</si>
  <si>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</si>
  <si>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</si>
  <si>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</si>
  <si>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</si>
  <si>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</si>
  <si>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</si>
  <si>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</si>
  <si>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</si>
  <si>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</si>
  <si>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</si>
  <si>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</si>
  <si>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</si>
  <si>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</si>
  <si>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</si>
  <si>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</si>
  <si>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</si>
  <si>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</si>
  <si>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</si>
  <si>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</si>
  <si>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</si>
  <si>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</si>
  <si>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</si>
  <si>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</si>
  <si>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</si>
  <si>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</si>
  <si>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</si>
  <si>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</si>
  <si>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</si>
  <si>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</si>
  <si>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</si>
  <si>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</si>
  <si>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</si>
  <si>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</si>
  <si>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</si>
  <si>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</si>
  <si>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</si>
  <si>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</si>
  <si>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</si>
  <si>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</si>
  <si>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</si>
  <si>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</si>
  <si>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</si>
  <si>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</si>
  <si>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</si>
  <si>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</si>
  <si>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</si>
  <si>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</si>
  <si>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</si>
  <si>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</si>
  <si>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</si>
  <si>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</si>
  <si>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</si>
  <si>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</si>
  <si>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</si>
  <si>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</si>
  <si>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</si>
  <si>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</si>
  <si>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</si>
  <si>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</si>
  <si>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</si>
  <si>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</si>
  <si>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</si>
  <si>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</si>
  <si>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</si>
  <si>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</si>
  <si>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</si>
  <si>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</si>
  <si>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</si>
  <si>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</si>
  <si>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</si>
  <si>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</si>
  <si>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</si>
  <si>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</si>
  <si>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</si>
  <si>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</si>
  <si>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</si>
  <si>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</si>
  <si>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</si>
  <si>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</si>
  <si>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</si>
  <si>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</si>
  <si>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</si>
  <si>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</si>
  <si>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</si>
  <si>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</si>
  <si>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</si>
  <si>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</si>
  <si>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</si>
  <si>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</si>
  <si>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</si>
  <si>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</si>
  <si>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</si>
  <si>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</si>
  <si>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</si>
  <si>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</si>
  <si>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</si>
  <si>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</si>
  <si>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</si>
  <si>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</si>
  <si>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</si>
  <si>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</si>
  <si>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</si>
  <si>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</si>
  <si>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</si>
  <si>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</si>
  <si>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</si>
  <si>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</si>
  <si>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</si>
  <si>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</si>
  <si>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</si>
  <si>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</si>
  <si>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</si>
  <si>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</si>
  <si>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</si>
  <si>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</si>
  <si>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</si>
  <si>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</si>
  <si>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</si>
  <si>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</si>
  <si>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</si>
  <si>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</si>
  <si>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</si>
  <si>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</si>
  <si>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</si>
  <si>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</si>
  <si>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</si>
  <si>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</si>
  <si>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</si>
  <si>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</si>
  <si>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</si>
  <si>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</si>
  <si>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</si>
  <si>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</si>
  <si>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</si>
  <si>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</si>
  <si>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</si>
  <si>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</si>
  <si>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</si>
  <si>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</si>
  <si>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</si>
  <si>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</si>
  <si>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</si>
  <si>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</si>
  <si>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</si>
  <si>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</si>
  <si>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</si>
  <si>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</si>
  <si>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</si>
  <si>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</si>
  <si>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</si>
  <si>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</si>
  <si>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</si>
  <si>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</si>
  <si>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</si>
  <si>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</si>
  <si>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</si>
  <si>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</si>
  <si>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</si>
  <si>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</si>
  <si>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</si>
  <si>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</si>
  <si>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</si>
  <si>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</si>
  <si>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</si>
  <si>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</si>
  <si>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</si>
  <si>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</si>
  <si>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</si>
  <si>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</si>
  <si>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</si>
  <si>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</si>
  <si>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</si>
  <si>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</si>
  <si>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</si>
  <si>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</si>
  <si>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</si>
  <si>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</si>
  <si>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</si>
  <si>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</si>
  <si>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</si>
  <si>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</si>
  <si>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</si>
  <si>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</si>
  <si>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</si>
  <si>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</si>
  <si>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</si>
  <si>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</si>
  <si>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</si>
  <si>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</si>
  <si>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</si>
  <si>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</si>
  <si>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</si>
  <si>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</si>
  <si>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</si>
  <si>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</si>
  <si>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</si>
  <si>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</si>
  <si>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</si>
  <si>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</si>
  <si>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</si>
  <si>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</si>
  <si>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</si>
  <si>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</si>
  <si>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</si>
  <si>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</si>
  <si>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</si>
  <si>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</si>
  <si>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</si>
  <si>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</si>
  <si>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</si>
  <si>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</si>
  <si>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</si>
  <si>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</si>
  <si>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</si>
  <si>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</si>
  <si>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</si>
  <si>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</si>
  <si>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</si>
  <si>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</si>
  <si>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</si>
  <si>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</si>
  <si>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</si>
  <si>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</si>
  <si>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</si>
  <si>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</si>
  <si>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</si>
  <si>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</si>
  <si>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</si>
  <si>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</si>
  <si>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</si>
  <si>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</si>
  <si>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</si>
  <si>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</si>
  <si>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</si>
  <si>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</si>
  <si>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</si>
  <si>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</si>
  <si>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</si>
  <si>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</si>
  <si>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</si>
  <si>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</si>
  <si>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</si>
  <si>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</si>
  <si>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</si>
  <si>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</si>
  <si>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</si>
  <si>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</si>
  <si>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</si>
  <si>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</si>
  <si>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</si>
  <si>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</si>
  <si>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</si>
  <si>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</si>
  <si>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</si>
  <si>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</si>
  <si>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</si>
  <si>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</si>
  <si>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</si>
  <si>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</si>
  <si>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</si>
  <si>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</si>
  <si>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</si>
  <si>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</si>
  <si>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</si>
  <si>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</si>
  <si>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</si>
  <si>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</si>
  <si>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</si>
  <si>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</si>
  <si>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</si>
  <si>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</si>
  <si>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</si>
  <si>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</si>
  <si>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</si>
  <si>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</si>
  <si>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</si>
  <si>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</si>
  <si>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</si>
  <si>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</si>
  <si>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</si>
  <si>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</si>
  <si>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</si>
  <si>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</si>
  <si>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</si>
  <si>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</si>
  <si>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</si>
  <si>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</si>
  <si>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</si>
  <si>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</si>
  <si>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</si>
  <si>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</si>
  <si>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</si>
  <si>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</si>
  <si>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</si>
  <si>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</si>
  <si>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</si>
  <si>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</si>
  <si>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</si>
  <si>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</si>
  <si>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</si>
  <si>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</si>
  <si>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</si>
  <si>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</si>
  <si>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</si>
  <si>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</si>
  <si>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</si>
  <si>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</si>
  <si>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</si>
  <si>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</si>
  <si>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</si>
  <si>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</si>
  <si>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</si>
  <si>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</si>
  <si>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</si>
  <si>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</si>
  <si>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</si>
  <si>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</si>
  <si>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</si>
  <si>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</si>
  <si>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</si>
  <si>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</si>
  <si>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</si>
  <si>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</si>
  <si>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</si>
  <si>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</si>
  <si>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</si>
  <si>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</si>
  <si>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</si>
  <si>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</si>
  <si>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</si>
  <si>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</si>
  <si>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</si>
  <si>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</si>
  <si>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</si>
  <si>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</si>
  <si>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</si>
  <si>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</si>
  <si>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</si>
  <si>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</si>
  <si>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</si>
  <si>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</si>
  <si>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</si>
  <si>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</si>
  <si>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</si>
  <si>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</si>
  <si>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</si>
  <si>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</si>
  <si>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</si>
  <si>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</si>
  <si>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</si>
  <si>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</si>
  <si>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</si>
  <si>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</si>
  <si>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</si>
  <si>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</si>
  <si>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</si>
  <si>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</si>
  <si>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</si>
  <si>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</si>
  <si>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</si>
  <si>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</si>
  <si>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</si>
  <si>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</si>
  <si>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</si>
  <si>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</si>
  <si>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</si>
  <si>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</si>
  <si>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</si>
  <si>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</si>
  <si>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</si>
  <si>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</si>
  <si>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</si>
  <si>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</si>
  <si>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</si>
  <si>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</si>
  <si>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</si>
  <si>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</si>
  <si>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</si>
  <si>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</si>
  <si>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</si>
  <si>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</si>
  <si>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</si>
  <si>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</si>
  <si>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</si>
  <si>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</si>
  <si>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</si>
  <si>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</si>
  <si>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</si>
  <si>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</si>
  <si>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</si>
  <si>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</si>
  <si>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</si>
  <si>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</si>
  <si>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</si>
  <si>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</si>
  <si>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</si>
  <si>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</si>
  <si>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</si>
  <si>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</si>
  <si>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</si>
  <si>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</si>
  <si>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</si>
  <si>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</si>
  <si>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</si>
  <si>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</si>
  <si>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</si>
  <si>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</si>
  <si>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</si>
  <si>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</si>
  <si>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</si>
  <si>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</si>
  <si>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</si>
  <si>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</si>
  <si>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</si>
  <si>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</si>
  <si>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</si>
  <si>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</si>
  <si>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</si>
  <si>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</si>
  <si>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</si>
  <si>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</si>
  <si>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</si>
  <si>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</si>
  <si>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</si>
  <si>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</si>
  <si>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</si>
  <si>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</si>
  <si>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</si>
  <si>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</si>
  <si>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</si>
  <si>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</si>
  <si>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</si>
  <si>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</si>
  <si>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</si>
  <si>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</si>
  <si>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</si>
  <si>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</si>
  <si>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</si>
  <si>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</si>
  <si>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</si>
  <si>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</si>
  <si>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</si>
  <si>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</si>
  <si>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</si>
  <si>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</si>
  <si>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</si>
  <si>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</si>
  <si>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</si>
  <si>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</si>
  <si>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</si>
  <si>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</si>
  <si>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</si>
  <si>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</si>
  <si>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</si>
  <si>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</si>
  <si>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</si>
  <si>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</si>
  <si>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</si>
  <si>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</si>
  <si>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</si>
  <si>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</si>
  <si>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</si>
  <si>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</si>
  <si>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</si>
  <si>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</si>
  <si>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</si>
  <si>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</si>
  <si>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</si>
  <si>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</si>
  <si>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</si>
  <si>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</si>
  <si>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</si>
  <si>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</si>
  <si>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</si>
  <si>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</si>
  <si>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</si>
  <si>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</si>
  <si>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</si>
  <si>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</si>
  <si>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</si>
  <si>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</si>
  <si>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</si>
  <si>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</si>
  <si>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</si>
  <si>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</si>
  <si>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</si>
  <si>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</si>
  <si>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</si>
  <si>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</si>
  <si>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</si>
  <si>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</si>
  <si>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</si>
  <si>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</si>
  <si>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</si>
  <si>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</si>
  <si>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</si>
  <si>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</si>
  <si>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</si>
  <si>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</si>
  <si>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</si>
  <si>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</si>
  <si>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</si>
  <si>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</si>
  <si>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</si>
  <si>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</si>
  <si>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</si>
  <si>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</si>
  <si>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</si>
  <si>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</si>
  <si>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</si>
  <si>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</si>
  <si>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</si>
  <si>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</si>
  <si>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</si>
  <si>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</si>
  <si>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</si>
  <si>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</si>
  <si>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</si>
  <si>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</si>
  <si>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</si>
  <si>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</si>
  <si>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</si>
  <si>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</si>
  <si>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</si>
  <si>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</si>
  <si>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</si>
  <si>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</si>
  <si>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</si>
  <si>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</si>
  <si>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</si>
  <si>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</si>
  <si>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</si>
  <si>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</si>
  <si>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</si>
  <si>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</si>
  <si>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</si>
  <si>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</si>
  <si>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</si>
  <si>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</si>
  <si>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</si>
  <si>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</si>
  <si>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</si>
  <si>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</si>
  <si>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</si>
  <si>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</si>
  <si>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</si>
  <si>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</si>
  <si>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</si>
  <si>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</si>
  <si>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</si>
  <si>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</si>
  <si>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</si>
  <si>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</si>
  <si>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</si>
  <si>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</si>
  <si>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</si>
  <si>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</si>
  <si>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</si>
  <si>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</si>
  <si>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</si>
  <si>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</si>
  <si>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</si>
  <si>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</si>
  <si>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</si>
  <si>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</si>
  <si>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</si>
  <si>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</si>
  <si>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</si>
  <si>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</si>
  <si>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</si>
  <si>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</si>
  <si>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</si>
  <si>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</si>
  <si>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</si>
  <si>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</si>
  <si>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</si>
  <si>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</si>
  <si>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</si>
  <si>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</si>
  <si>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</si>
  <si>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</si>
  <si>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</si>
  <si>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</si>
  <si>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</si>
  <si>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</si>
  <si>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</si>
  <si>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</si>
  <si>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</si>
  <si>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</si>
  <si>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</si>
  <si>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</si>
  <si>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</si>
  <si>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</si>
  <si>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</si>
  <si>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</si>
  <si>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</si>
  <si>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</si>
  <si>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</si>
  <si>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</si>
  <si>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</si>
  <si>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</si>
  <si>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</si>
  <si>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</si>
  <si>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</si>
  <si>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</si>
  <si>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</si>
  <si>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</si>
  <si>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</si>
  <si>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</si>
  <si>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</si>
  <si>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</si>
  <si>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</si>
  <si>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</si>
  <si>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</si>
  <si>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</si>
  <si>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</si>
  <si>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</si>
  <si>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</si>
  <si>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</si>
  <si>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</si>
  <si>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</si>
  <si>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</si>
  <si>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</si>
  <si>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</si>
  <si>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</si>
  <si>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</si>
  <si>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</si>
  <si>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</si>
  <si>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</si>
  <si>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</si>
  <si>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</si>
  <si>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</si>
  <si>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</si>
  <si>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</si>
  <si>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</si>
  <si>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</si>
  <si>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</si>
  <si>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</si>
  <si>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</si>
  <si>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</si>
  <si>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</si>
  <si>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</si>
  <si>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</si>
  <si>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</si>
  <si>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</si>
  <si>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</si>
  <si>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</si>
  <si>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</si>
  <si>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</si>
  <si>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</si>
  <si>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</si>
  <si>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</si>
  <si>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</si>
  <si>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</si>
  <si>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</si>
  <si>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</si>
  <si>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</si>
  <si>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</si>
  <si>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</si>
  <si>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</si>
  <si>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</si>
  <si>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</si>
  <si>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</si>
  <si>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</si>
  <si>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</si>
  <si>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</si>
  <si>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</si>
  <si>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</si>
  <si>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</si>
  <si>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</si>
  <si>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</si>
  <si>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</si>
  <si>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</si>
  <si>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</si>
  <si>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</si>
  <si>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</si>
  <si>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</si>
  <si>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</si>
  <si>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</si>
  <si>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</si>
  <si>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</si>
  <si>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</si>
  <si>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</si>
  <si>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</si>
  <si>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</si>
  <si>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</si>
  <si>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</si>
  <si>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</si>
  <si>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</si>
  <si>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</si>
  <si>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</si>
  <si>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</si>
  <si>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</si>
  <si>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</si>
  <si>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</si>
  <si>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</si>
  <si>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</si>
  <si>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</si>
  <si>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</si>
  <si>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</si>
  <si>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</si>
  <si>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</si>
  <si>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</si>
  <si>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</si>
  <si>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</si>
  <si>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</si>
  <si>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</si>
  <si>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</si>
  <si>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</si>
  <si>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</si>
  <si>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</si>
  <si>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</si>
  <si>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</si>
  <si>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</si>
  <si>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</si>
  <si>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</si>
  <si>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</si>
  <si>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</si>
  <si>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</si>
  <si>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</si>
  <si>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</si>
  <si>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</si>
  <si>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</si>
  <si>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</si>
  <si>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</si>
  <si>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</si>
  <si>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</si>
  <si>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</si>
  <si>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</si>
  <si>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</si>
  <si>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</si>
  <si>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</si>
  <si>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</si>
  <si>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</si>
  <si>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</si>
  <si>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</si>
  <si>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</si>
  <si>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</si>
  <si>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</si>
  <si>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</si>
  <si>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</si>
  <si>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</si>
  <si>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</si>
  <si>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</si>
  <si>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</si>
  <si>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</si>
  <si>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</si>
  <si>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</si>
  <si>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</si>
  <si>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</si>
  <si>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</si>
  <si>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</si>
  <si>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</si>
  <si>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</si>
  <si>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</si>
  <si>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</si>
  <si>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</si>
  <si>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</si>
  <si>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</si>
  <si>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</si>
  <si>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</si>
  <si>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</si>
  <si>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</si>
  <si>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</si>
  <si>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</si>
  <si>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</si>
  <si>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</si>
  <si>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</si>
  <si>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</si>
  <si>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</si>
  <si>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</si>
  <si>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</si>
  <si>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</si>
  <si>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</si>
  <si>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</si>
  <si>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</si>
  <si>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</si>
  <si>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</si>
  <si>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</si>
  <si>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</si>
  <si>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</si>
  <si>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</si>
  <si>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</si>
  <si>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</si>
  <si>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</si>
  <si>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</si>
  <si>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</si>
  <si>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</si>
  <si>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</si>
  <si>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</si>
  <si>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</si>
  <si>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</si>
  <si>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</si>
  <si>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</si>
  <si>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</si>
  <si>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</si>
  <si>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</si>
  <si>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</si>
  <si>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</si>
  <si>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</si>
  <si>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</si>
  <si>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</si>
  <si>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</si>
  <si>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</si>
  <si>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</si>
  <si>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</si>
  <si>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</si>
  <si>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</si>
  <si>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</si>
  <si>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</si>
  <si>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</si>
  <si>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</si>
  <si>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</si>
  <si>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</si>
  <si>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</si>
  <si>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</si>
  <si>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</si>
  <si>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</si>
  <si>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</si>
  <si>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</si>
  <si>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</si>
  <si>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</si>
  <si>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</si>
  <si>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</si>
  <si>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</si>
  <si>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</si>
  <si>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</si>
  <si>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</si>
  <si>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</si>
  <si>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</si>
  <si>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</si>
  <si>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</si>
  <si>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</si>
  <si>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</si>
  <si>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</si>
  <si>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</si>
  <si>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</si>
  <si>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</si>
  <si>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</si>
  <si>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</si>
  <si>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</si>
  <si>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</si>
  <si>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</si>
  <si>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</si>
  <si>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</si>
  <si>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</si>
  <si>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</si>
  <si>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</si>
  <si>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</si>
  <si>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</si>
  <si>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</si>
  <si>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</si>
  <si>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</si>
  <si>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</si>
  <si>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</si>
  <si>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</si>
  <si>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</si>
  <si>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</si>
  <si>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</si>
  <si>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</si>
  <si>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</si>
  <si>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</si>
  <si>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</si>
  <si>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</si>
  <si>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</si>
  <si>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</si>
  <si>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</si>
  <si>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</si>
  <si>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</si>
  <si>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</si>
  <si>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</si>
  <si>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</si>
  <si>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</si>
  <si>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</si>
  <si>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</si>
  <si>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</si>
  <si>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</si>
  <si>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</si>
  <si>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</si>
  <si>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</si>
  <si>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</si>
  <si>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</si>
  <si>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</si>
  <si>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</si>
  <si>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</si>
  <si>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</si>
  <si>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</si>
  <si>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</si>
  <si>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</si>
  <si>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</si>
  <si>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</si>
  <si>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</si>
  <si>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</si>
  <si>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</si>
  <si>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</si>
  <si>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</si>
  <si>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</si>
  <si>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</si>
  <si>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</si>
  <si>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</si>
  <si>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</si>
  <si>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</si>
  <si>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</si>
  <si>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</si>
  <si>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</si>
  <si>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</si>
  <si>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</si>
  <si>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</si>
  <si>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</si>
  <si>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</si>
  <si>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</si>
  <si>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</si>
  <si>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</si>
  <si>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</si>
  <si>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</si>
  <si>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</si>
  <si>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</si>
  <si>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</si>
  <si>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</si>
  <si>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</si>
  <si>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</si>
  <si>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</si>
  <si>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</si>
  <si>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</si>
  <si>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</si>
  <si>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</si>
  <si>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</si>
  <si>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</si>
  <si>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</si>
  <si>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</si>
  <si>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</si>
  <si>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</si>
  <si>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</si>
  <si>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</si>
  <si>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</si>
  <si>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</si>
  <si>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</si>
  <si>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</si>
  <si>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</si>
  <si>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</si>
  <si>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</si>
  <si>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</si>
  <si>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</si>
  <si>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</si>
  <si>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</si>
  <si>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</si>
  <si>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</si>
  <si>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</si>
  <si>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</si>
  <si>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</si>
  <si>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</si>
  <si>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</si>
  <si>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</si>
  <si>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</si>
  <si>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</si>
  <si>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</si>
  <si>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</si>
  <si>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</si>
  <si>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</si>
  <si>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</si>
  <si>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</si>
  <si>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</si>
  <si>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</si>
  <si>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</si>
  <si>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</si>
  <si>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</si>
  <si>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</si>
  <si>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</si>
  <si>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</si>
  <si>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</si>
  <si>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</si>
  <si>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</si>
  <si>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</si>
  <si>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</si>
  <si>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</si>
  <si>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</si>
  <si>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</si>
  <si>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</si>
  <si>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</si>
  <si>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</si>
  <si>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</si>
  <si>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</si>
  <si>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</si>
  <si>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</si>
  <si>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</si>
  <si>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</si>
  <si>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</si>
  <si>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</si>
  <si>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</si>
  <si>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</si>
  <si>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</si>
  <si>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</si>
  <si>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</si>
  <si>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</si>
  <si>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</si>
  <si>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</si>
  <si>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</si>
  <si>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</si>
  <si>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</si>
  <si>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</si>
  <si>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</si>
  <si>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</si>
  <si>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</si>
  <si>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</si>
  <si>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</si>
  <si>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</si>
  <si>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</si>
  <si>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</si>
  <si>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</si>
  <si>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</si>
  <si>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</si>
  <si>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</si>
  <si>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</si>
  <si>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</si>
  <si>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</si>
  <si>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</si>
  <si>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</si>
  <si>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</si>
  <si>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</si>
  <si>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</si>
  <si>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</si>
  <si>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</si>
  <si>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</si>
  <si>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</si>
  <si>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</si>
  <si>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</si>
  <si>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</si>
  <si>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</si>
  <si>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</si>
  <si>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</si>
  <si>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</si>
  <si>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</si>
  <si>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</si>
  <si>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</si>
  <si>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</si>
  <si>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</si>
  <si>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</si>
  <si>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</si>
  <si>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</si>
  <si>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</si>
  <si>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</si>
  <si>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</si>
  <si>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</si>
  <si>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</si>
  <si>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</si>
  <si>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</si>
  <si>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</si>
  <si>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</si>
  <si>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</si>
  <si>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</si>
  <si>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</si>
  <si>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</si>
  <si>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</si>
  <si>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</si>
  <si>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</si>
  <si>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</si>
  <si>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</si>
  <si>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</si>
  <si>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</si>
  <si>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</si>
  <si>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</si>
  <si>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</si>
  <si>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</si>
  <si>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</si>
  <si>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</si>
  <si>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</si>
  <si>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</si>
  <si>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</si>
  <si>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</si>
  <si>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</si>
  <si>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</si>
  <si>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</si>
  <si>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</si>
  <si>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</si>
  <si>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</si>
  <si>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</si>
  <si>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</si>
  <si>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</si>
  <si>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</si>
  <si>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</si>
  <si>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</si>
  <si>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</si>
  <si>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</si>
  <si>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</si>
  <si>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</si>
  <si>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</si>
  <si>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</si>
  <si>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</si>
  <si>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</si>
  <si>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</si>
  <si>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</si>
  <si>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</si>
  <si>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</si>
  <si>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</si>
  <si>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</si>
  <si>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</si>
  <si>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</si>
  <si>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</si>
  <si>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</si>
  <si>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</si>
  <si>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</si>
  <si>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</si>
  <si>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</si>
  <si>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</si>
  <si>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</si>
  <si>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</si>
  <si>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</si>
  <si>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</si>
  <si>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</si>
  <si>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</si>
  <si>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</si>
  <si>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</si>
  <si>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</si>
  <si>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</si>
  <si>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</si>
  <si>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</si>
  <si>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</si>
  <si>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</si>
  <si>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</si>
  <si>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</si>
  <si>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</si>
  <si>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</si>
  <si>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</si>
  <si>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</si>
  <si>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</si>
  <si>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</si>
  <si>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</si>
  <si>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</si>
  <si>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</si>
  <si>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</si>
  <si>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</si>
  <si>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</si>
  <si>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</si>
  <si>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</si>
  <si>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</si>
  <si>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</si>
  <si>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</si>
  <si>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</si>
  <si>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</si>
  <si>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</si>
  <si>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</si>
  <si>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</si>
  <si>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</si>
  <si>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</si>
  <si>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</si>
  <si>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</si>
  <si>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</si>
  <si>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</si>
  <si>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</si>
  <si>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</si>
  <si>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</si>
  <si>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</si>
  <si>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</si>
  <si>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</si>
  <si>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</si>
  <si>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</si>
  <si>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</si>
  <si>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</si>
  <si>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</si>
  <si>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</si>
  <si>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</si>
  <si>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</si>
  <si>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</si>
  <si>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</si>
  <si>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</si>
  <si>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</si>
  <si>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</si>
  <si>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</si>
  <si>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</si>
  <si>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</si>
  <si>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</si>
  <si>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</si>
  <si>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</si>
  <si>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</si>
  <si>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</si>
  <si>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</si>
  <si>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</si>
  <si>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</si>
  <si>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</si>
  <si>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</si>
  <si>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</si>
  <si>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</si>
  <si>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</si>
  <si>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</si>
  <si>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</si>
  <si>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</si>
  <si>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</si>
  <si>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</si>
  <si>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</si>
  <si>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</si>
  <si>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</si>
  <si>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</si>
  <si>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</si>
  <si>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</si>
  <si>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</si>
  <si>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</si>
  <si>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</si>
  <si>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</si>
  <si>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</si>
  <si>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</si>
  <si>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</si>
  <si>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</si>
  <si>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</si>
  <si>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</si>
  <si>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</si>
  <si>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</si>
  <si>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</si>
  <si>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</si>
  <si>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</si>
  <si>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</si>
  <si>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</si>
  <si>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</si>
  <si>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</si>
  <si>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</si>
  <si>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</si>
  <si>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</si>
  <si>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</si>
  <si>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</si>
  <si>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</si>
  <si>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</si>
  <si>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</si>
  <si>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</si>
  <si>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</si>
  <si>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</si>
  <si>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</si>
  <si>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</si>
  <si>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</si>
  <si>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</si>
  <si>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</si>
  <si>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</si>
  <si>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</si>
  <si>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</si>
  <si>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</si>
  <si>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</si>
  <si>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</si>
  <si>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</si>
  <si>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</si>
  <si>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</si>
  <si>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</si>
  <si>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</si>
  <si>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</si>
  <si>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</si>
  <si>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</si>
  <si>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</si>
  <si>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</si>
  <si>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</si>
  <si>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</si>
  <si>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</si>
  <si>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</si>
  <si>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</si>
  <si>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</si>
  <si>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</si>
  <si>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</si>
  <si>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</si>
  <si>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</si>
  <si>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</si>
  <si>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</si>
  <si>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</si>
  <si>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</si>
  <si>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</si>
  <si>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</si>
  <si>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</si>
  <si>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</si>
  <si>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</si>
  <si>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</si>
  <si>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</si>
  <si>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</si>
  <si>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</si>
  <si>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</si>
  <si>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</si>
  <si>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</si>
  <si>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</si>
  <si>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</si>
  <si>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</si>
  <si>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</si>
  <si>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</si>
  <si>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</si>
  <si>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</si>
  <si>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</si>
  <si>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</si>
  <si>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</si>
  <si>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</si>
  <si>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</si>
  <si>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</si>
  <si>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</si>
  <si>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</si>
  <si>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</si>
  <si>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</si>
  <si>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</si>
  <si>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</si>
  <si>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</si>
  <si>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</si>
  <si>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</si>
  <si>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</si>
  <si>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</si>
  <si>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</si>
  <si>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</si>
  <si>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</si>
  <si>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</si>
  <si>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</si>
  <si>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</si>
  <si>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</si>
  <si>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</si>
  <si>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</si>
  <si>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</si>
  <si>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</si>
  <si>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</si>
  <si>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</si>
  <si>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</si>
  <si>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</si>
  <si>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</si>
  <si>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</si>
  <si>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</si>
  <si>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</si>
  <si>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</si>
  <si>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</si>
  <si>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</si>
  <si>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</si>
  <si>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</si>
  <si>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</si>
  <si>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</si>
  <si>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</si>
  <si>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</si>
  <si>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</si>
  <si>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</si>
  <si>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</si>
  <si>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</si>
  <si>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</si>
  <si>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</si>
  <si>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</si>
  <si>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</si>
  <si>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</si>
  <si>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</si>
  <si>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</si>
  <si>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</si>
  <si>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</si>
  <si>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</si>
  <si>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</si>
  <si>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</si>
  <si>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</si>
  <si>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</si>
  <si>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</si>
  <si>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</si>
  <si>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</si>
  <si>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</si>
  <si>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</si>
  <si>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</si>
  <si>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</si>
  <si>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</si>
  <si>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</si>
  <si>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</si>
  <si>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</si>
  <si>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</si>
  <si>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</si>
  <si>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</si>
  <si>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</si>
  <si>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</si>
  <si>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</si>
  <si>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</si>
  <si>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</si>
  <si>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</si>
  <si>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</si>
  <si>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</si>
  <si>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</si>
  <si>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</si>
  <si>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</si>
  <si>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</si>
  <si>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</si>
  <si>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</si>
  <si>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</si>
  <si>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</si>
  <si>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</si>
  <si>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</si>
  <si>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</si>
  <si>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</si>
  <si>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</si>
  <si>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</si>
  <si>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</si>
  <si>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</si>
  <si>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</si>
  <si>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</si>
  <si>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</si>
  <si>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</si>
  <si>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</si>
  <si>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</si>
  <si>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</si>
  <si>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</si>
  <si>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</si>
  <si>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</si>
  <si>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</si>
  <si>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</si>
  <si>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</si>
  <si>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</si>
  <si>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</si>
  <si>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</si>
  <si>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</si>
  <si>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</si>
  <si>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</si>
  <si>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</si>
  <si>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</si>
  <si>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</si>
  <si>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</si>
  <si>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</si>
  <si>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</si>
  <si>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</si>
  <si>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</si>
  <si>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</si>
  <si>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</si>
  <si>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</si>
  <si>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</si>
  <si>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</si>
  <si>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</si>
  <si>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</si>
  <si>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</si>
  <si>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</si>
  <si>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</si>
  <si>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</si>
  <si>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</si>
  <si>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</si>
  <si>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</si>
  <si>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</si>
  <si>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</si>
  <si>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</si>
  <si>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</si>
  <si>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</si>
  <si>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</si>
  <si>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</si>
  <si>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</si>
  <si>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</si>
  <si>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</si>
  <si>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</si>
  <si>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</si>
  <si>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</si>
  <si>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</si>
  <si>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</si>
  <si>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</si>
  <si>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</si>
  <si>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</si>
  <si>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</si>
  <si>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</si>
  <si>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</si>
  <si>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</si>
  <si>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</si>
  <si>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</si>
  <si>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</si>
  <si>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</si>
  <si>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</si>
  <si>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</si>
  <si>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</si>
  <si>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</si>
  <si>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</si>
  <si>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</si>
  <si>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</si>
  <si>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</si>
  <si>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</si>
  <si>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</si>
  <si>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</si>
  <si>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</si>
  <si>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</si>
  <si>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</si>
  <si>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</si>
  <si>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</si>
  <si>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</si>
  <si>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</si>
  <si>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</si>
  <si>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</si>
  <si>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</si>
  <si>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</si>
  <si>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</si>
  <si>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</si>
  <si>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</si>
  <si>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</si>
  <si>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</si>
  <si>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</si>
  <si>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</si>
  <si>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</si>
  <si>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</si>
  <si>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</si>
  <si>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</si>
  <si>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</si>
  <si>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</si>
  <si>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</si>
  <si>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</si>
  <si>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</si>
  <si>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</si>
  <si>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</si>
  <si>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</si>
  <si>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</si>
  <si>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</si>
  <si>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</si>
  <si>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</si>
  <si>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</si>
  <si>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</si>
  <si>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</si>
  <si>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</si>
  <si>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</si>
  <si>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</si>
  <si>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</si>
  <si>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</si>
  <si>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</si>
  <si>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</si>
  <si>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</si>
  <si>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</si>
  <si>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</si>
  <si>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</si>
  <si>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</si>
  <si>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</si>
  <si>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</si>
  <si>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</si>
  <si>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</si>
  <si>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</si>
  <si>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</si>
  <si>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</si>
  <si>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</si>
  <si>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</si>
  <si>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</si>
  <si>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</si>
  <si>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</si>
  <si>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</si>
  <si>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</si>
  <si>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</si>
  <si>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</si>
  <si>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</si>
  <si>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</si>
  <si>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</si>
  <si>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</si>
  <si>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</si>
  <si>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</si>
  <si>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</si>
  <si>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</si>
  <si>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</si>
  <si>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</si>
  <si>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</si>
  <si>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</si>
  <si>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</si>
  <si>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</si>
  <si>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</si>
  <si>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</si>
  <si>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</si>
  <si>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</si>
  <si>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</si>
  <si>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</si>
  <si>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</si>
  <si>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</si>
  <si>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</si>
  <si>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</si>
  <si>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</si>
  <si>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</si>
  <si>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</si>
  <si>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</si>
  <si>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</si>
  <si>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</si>
  <si>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</si>
  <si>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</si>
  <si>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</si>
  <si>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</si>
  <si>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</si>
  <si>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</si>
  <si>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</si>
  <si>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</si>
  <si>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</si>
  <si>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</si>
  <si>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</si>
  <si>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</si>
  <si>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</si>
  <si>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</si>
  <si>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</si>
  <si>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</si>
  <si>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</si>
  <si>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</si>
  <si>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</si>
  <si>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</si>
  <si>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</si>
  <si>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</si>
  <si>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</si>
  <si>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</si>
  <si>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</si>
  <si>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</si>
  <si>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</si>
  <si>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</si>
  <si>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</si>
  <si>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</si>
  <si>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</si>
  <si>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</si>
  <si>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</si>
  <si>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</si>
  <si>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</si>
  <si>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</si>
  <si>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</si>
  <si>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</si>
  <si>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</si>
  <si>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</si>
  <si>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</si>
  <si>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</si>
  <si>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</si>
  <si>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</si>
  <si>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</si>
  <si>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</si>
  <si>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</si>
  <si>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</si>
  <si>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</si>
  <si>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</si>
  <si>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</si>
  <si>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</si>
  <si>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</si>
  <si>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</si>
  <si>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</si>
  <si>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</si>
  <si>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</si>
  <si>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</si>
  <si>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</si>
  <si>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</si>
  <si>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</si>
  <si>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</si>
  <si>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</si>
  <si>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</si>
  <si>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</si>
  <si>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</si>
  <si>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</si>
  <si>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</si>
  <si>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</si>
  <si>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</si>
  <si>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</si>
  <si>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</si>
  <si>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</si>
  <si>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</si>
  <si>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</si>
  <si>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</si>
  <si>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</si>
  <si>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</si>
  <si>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</si>
  <si>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</si>
  <si>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</si>
  <si>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</si>
  <si>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</si>
  <si>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</si>
  <si>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</si>
  <si>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</si>
  <si>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</si>
  <si>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</si>
  <si>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</si>
  <si>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</si>
  <si>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</si>
  <si>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</si>
  <si>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</si>
  <si>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</si>
  <si>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</si>
  <si>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</si>
  <si>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</si>
  <si>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</si>
  <si>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</si>
  <si>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</si>
  <si>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</si>
  <si>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</si>
  <si>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</si>
  <si>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</si>
  <si>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</si>
  <si>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</si>
  <si>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</si>
  <si>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</si>
  <si>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</si>
  <si>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</si>
  <si>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</si>
  <si>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</si>
  <si>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</si>
  <si>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</si>
  <si>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</si>
  <si>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</si>
  <si>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</si>
  <si>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</si>
  <si>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</si>
  <si>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</si>
  <si>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</si>
  <si>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</si>
  <si>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</si>
  <si>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</si>
  <si>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</si>
  <si>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</si>
  <si>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</si>
  <si>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</si>
  <si>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</si>
  <si>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</si>
  <si>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</si>
  <si>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</si>
  <si>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</si>
  <si>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</si>
  <si>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</si>
  <si>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</si>
  <si>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</si>
  <si>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</si>
  <si>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</si>
  <si>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</si>
  <si>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</si>
  <si>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</si>
  <si>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</si>
  <si>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</si>
  <si>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</si>
  <si>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</si>
  <si>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</si>
  <si>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</si>
  <si>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</si>
  <si>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</si>
  <si>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</si>
  <si>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</si>
  <si>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</si>
  <si>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</si>
  <si>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</si>
  <si>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</si>
  <si>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</si>
  <si>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</si>
  <si>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</si>
  <si>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</si>
  <si>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</si>
  <si>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</si>
  <si>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</si>
  <si>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</si>
  <si>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</si>
  <si>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</si>
  <si>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</si>
  <si>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</si>
  <si>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</si>
  <si>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</si>
  <si>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</si>
  <si>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</si>
  <si>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</si>
  <si>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</si>
  <si>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</si>
  <si>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</si>
  <si>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</si>
  <si>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</si>
  <si>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</si>
  <si>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</si>
  <si>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</si>
  <si>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</si>
  <si>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</si>
  <si>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</si>
  <si>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</si>
  <si>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</si>
  <si>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</si>
  <si>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</si>
  <si>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</si>
  <si>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</si>
  <si>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</si>
  <si>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</si>
  <si>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</si>
  <si>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</si>
  <si>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</si>
  <si>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</si>
  <si>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</si>
  <si>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</si>
  <si>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</si>
  <si>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</si>
  <si>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</si>
  <si>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</si>
  <si>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</si>
  <si>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</si>
  <si>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</si>
  <si>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</si>
  <si>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</si>
  <si>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</si>
  <si>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</si>
  <si>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</si>
  <si>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</si>
  <si>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</si>
  <si>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</si>
  <si>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</si>
  <si>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</si>
  <si>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</si>
  <si>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</si>
  <si>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</si>
  <si>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</si>
  <si>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</si>
  <si>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</si>
  <si>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</si>
  <si>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</si>
  <si>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</si>
  <si>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</si>
  <si>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</si>
  <si>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</si>
  <si>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</si>
  <si>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</si>
  <si>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</si>
  <si>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</si>
  <si>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</si>
  <si>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</si>
  <si>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</si>
  <si>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</si>
  <si>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</si>
  <si>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</si>
  <si>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</si>
  <si>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</si>
  <si>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</si>
  <si>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</si>
  <si>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</si>
  <si>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</si>
  <si>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</si>
  <si>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</si>
  <si>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</si>
  <si>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</si>
  <si>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</si>
  <si>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</si>
  <si>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</si>
  <si>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</si>
  <si>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</si>
  <si>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</si>
  <si>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</si>
  <si>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</si>
  <si>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</si>
  <si>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</si>
  <si>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</si>
  <si>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</si>
  <si>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</si>
  <si>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</si>
  <si>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</si>
  <si>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</si>
  <si>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</si>
  <si>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</si>
  <si>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</si>
  <si>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</si>
  <si>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</si>
  <si>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</si>
  <si>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</si>
  <si>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</si>
  <si>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</si>
  <si>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</si>
  <si>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</si>
  <si>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</si>
  <si>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</si>
  <si>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</si>
  <si>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</si>
  <si>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</si>
  <si>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</si>
  <si>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</si>
  <si>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</si>
  <si>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</si>
  <si>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</si>
  <si>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</si>
  <si>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</si>
  <si>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</si>
  <si>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</si>
  <si>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</si>
  <si>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</si>
  <si>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</si>
  <si>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</si>
  <si>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</si>
  <si>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</si>
  <si>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</si>
  <si>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</si>
  <si>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</si>
  <si>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</si>
  <si>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</si>
  <si>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</si>
  <si>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</si>
  <si>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</si>
  <si>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</si>
  <si>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</si>
  <si>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</si>
  <si>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</si>
  <si>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</si>
  <si>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</si>
  <si>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</si>
  <si>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</si>
  <si>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</si>
  <si>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</si>
  <si>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</si>
  <si>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</si>
  <si>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</si>
  <si>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</si>
  <si>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</si>
  <si>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</si>
  <si>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</si>
  <si>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</si>
  <si>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</si>
  <si>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</si>
  <si>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</si>
  <si>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</si>
  <si>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</si>
  <si>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</si>
  <si>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</si>
  <si>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</si>
  <si>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</si>
  <si>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</si>
  <si>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</si>
  <si>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</si>
  <si>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</si>
  <si>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</si>
  <si>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</si>
  <si>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</si>
  <si>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</si>
  <si>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</si>
  <si>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</si>
  <si>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</si>
  <si>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</si>
  <si>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</si>
  <si>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</si>
  <si>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</si>
  <si>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</si>
  <si>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</si>
  <si>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</si>
  <si>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</si>
  <si>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</si>
  <si>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</si>
  <si>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</si>
  <si>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</si>
  <si>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</si>
  <si>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</si>
  <si>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</si>
  <si>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</si>
  <si>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</si>
  <si>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</si>
  <si>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</si>
  <si>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</si>
  <si>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</si>
  <si>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</si>
  <si>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</si>
  <si>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</si>
  <si>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</si>
  <si>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</si>
  <si>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</si>
  <si>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</si>
  <si>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</si>
  <si>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</si>
  <si>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</si>
  <si>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</si>
  <si>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</si>
  <si>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</si>
  <si>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</si>
  <si>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</si>
  <si>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</si>
  <si>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</si>
  <si>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</si>
  <si>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</si>
  <si>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</si>
  <si>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</si>
  <si>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</si>
  <si>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</si>
  <si>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</si>
  <si>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</si>
  <si>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</si>
  <si>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</si>
  <si>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</si>
  <si>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</si>
  <si>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</si>
  <si>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</si>
  <si>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</si>
  <si>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</si>
  <si>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</si>
  <si>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</si>
  <si>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</si>
  <si>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</si>
  <si>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</si>
  <si>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</si>
  <si>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</si>
  <si>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</si>
  <si>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</si>
  <si>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</si>
  <si>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</si>
  <si>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</si>
  <si>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</si>
  <si>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</si>
  <si>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</si>
  <si>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</si>
  <si>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</si>
  <si>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</si>
  <si>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</si>
  <si>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</si>
  <si>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</si>
  <si>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</si>
  <si>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</si>
  <si>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</si>
  <si>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</si>
  <si>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</si>
  <si>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</si>
  <si>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</si>
  <si>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</si>
  <si>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</si>
  <si>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</si>
  <si>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</si>
  <si>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</si>
  <si>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</si>
  <si>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</si>
  <si>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</si>
  <si>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</si>
  <si>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</si>
  <si>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</si>
  <si>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</si>
  <si>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</si>
  <si>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</si>
  <si>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</si>
  <si>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</si>
  <si>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</si>
  <si>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</si>
  <si>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</si>
  <si>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</si>
  <si>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</si>
  <si>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</si>
  <si>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</si>
  <si>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</si>
  <si>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</si>
  <si>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</si>
  <si>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</si>
  <si>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</si>
  <si>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</si>
  <si>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</si>
  <si>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</si>
  <si>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</si>
  <si>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</si>
  <si>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</si>
  <si>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</si>
  <si>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</si>
  <si>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</si>
  <si>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</si>
  <si>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</si>
  <si>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</si>
  <si>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</si>
  <si>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</si>
  <si>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</si>
  <si>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</si>
  <si>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</si>
  <si>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</si>
  <si>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</si>
  <si>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</si>
  <si>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</si>
  <si>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</si>
  <si>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</si>
  <si>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</si>
  <si>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</si>
  <si>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</si>
  <si>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</si>
  <si>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</si>
  <si>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</si>
  <si>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</si>
  <si>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</si>
  <si>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</si>
  <si>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</si>
  <si>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</si>
  <si>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</si>
  <si>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</si>
  <si>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</si>
  <si>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</si>
  <si>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</si>
  <si>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</si>
  <si>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</si>
  <si>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</si>
  <si>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</si>
  <si>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</si>
  <si>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</si>
  <si>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</si>
  <si>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</si>
  <si>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</si>
  <si>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</si>
  <si>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</si>
  <si>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</si>
  <si>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</si>
  <si>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</si>
  <si>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</si>
  <si>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</si>
  <si>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</si>
  <si>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</si>
  <si>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</si>
  <si>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</si>
  <si>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</si>
  <si>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</si>
  <si>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</si>
  <si>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</si>
  <si>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</si>
  <si>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</si>
  <si>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</si>
  <si>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</si>
  <si>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</si>
  <si>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</si>
  <si>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</si>
  <si>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</si>
  <si>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</si>
  <si>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</si>
  <si>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</si>
  <si>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</si>
  <si>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</si>
  <si>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</si>
  <si>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</si>
  <si>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</si>
  <si>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</si>
  <si>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</si>
  <si>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</si>
  <si>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</si>
  <si>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</si>
  <si>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</si>
  <si>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</si>
  <si>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</si>
  <si>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</si>
  <si>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</si>
  <si>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</si>
  <si>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</si>
  <si>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</si>
  <si>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</si>
  <si>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</si>
  <si>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</si>
  <si>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</si>
  <si>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</si>
  <si>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</si>
  <si>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</si>
  <si>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</si>
  <si>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</si>
  <si>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</si>
  <si>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</si>
  <si>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</si>
  <si>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</si>
  <si>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</si>
  <si>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</si>
  <si>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</si>
  <si>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</si>
  <si>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</si>
  <si>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</si>
  <si>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</si>
  <si>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</si>
  <si>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</si>
  <si>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</si>
  <si>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</si>
  <si>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</si>
  <si>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</si>
  <si>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</si>
  <si>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</si>
  <si>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</si>
  <si>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</si>
  <si>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</si>
  <si>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</si>
  <si>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</si>
  <si>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</si>
  <si>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</si>
  <si>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</si>
  <si>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</si>
  <si>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</si>
  <si>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</si>
  <si>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</si>
  <si>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</si>
  <si>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</si>
  <si>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</si>
  <si>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</si>
  <si>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</si>
  <si>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</si>
  <si>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</si>
  <si>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</si>
  <si>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</si>
  <si>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</si>
  <si>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</si>
  <si>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</si>
  <si>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</si>
  <si>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</si>
  <si>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</si>
  <si>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</si>
  <si>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</si>
  <si>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</si>
  <si>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</si>
  <si>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</si>
  <si>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</si>
  <si>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</si>
  <si>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</si>
  <si>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</si>
  <si>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</si>
  <si>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</si>
  <si>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</si>
  <si>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</si>
  <si>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</si>
  <si>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</si>
  <si>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</si>
  <si>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</si>
  <si>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</si>
  <si>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</si>
  <si>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</si>
  <si>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</si>
  <si>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</si>
  <si>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</si>
  <si>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</si>
  <si>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</si>
  <si>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</si>
  <si>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</si>
  <si>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</si>
  <si>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</si>
  <si>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</si>
  <si>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</si>
  <si>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</si>
  <si>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</si>
  <si>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</si>
  <si>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</si>
  <si>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</si>
  <si>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</si>
  <si>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</si>
  <si>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</si>
  <si>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</si>
  <si>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</si>
  <si>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</si>
  <si>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</si>
  <si>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</si>
  <si>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</si>
  <si>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</si>
  <si>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</si>
  <si>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</si>
  <si>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</si>
  <si>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</si>
  <si>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</si>
  <si>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</si>
  <si>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</si>
  <si>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</si>
  <si>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</si>
  <si>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</si>
  <si>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</si>
  <si>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</si>
  <si>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</si>
  <si>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</si>
  <si>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</si>
  <si>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</si>
  <si>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</si>
  <si>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</si>
  <si>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</si>
  <si>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</si>
  <si>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</si>
  <si>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</si>
  <si>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</si>
  <si>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</si>
  <si>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</si>
  <si>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</si>
  <si>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</si>
  <si>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</si>
  <si>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</si>
  <si>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</si>
  <si>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</si>
  <si>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</si>
  <si>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</si>
  <si>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</si>
  <si>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</si>
  <si>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</si>
  <si>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</si>
  <si>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</si>
  <si>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</si>
  <si>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</si>
  <si>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</si>
  <si>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</si>
  <si>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</si>
  <si>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</si>
  <si>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</si>
  <si>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</si>
  <si>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</si>
  <si>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</si>
  <si>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</si>
  <si>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</si>
  <si>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</si>
  <si>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</si>
  <si>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</si>
  <si>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</si>
  <si>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</si>
  <si>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</si>
  <si>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</si>
  <si>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</si>
  <si>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</si>
  <si>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</si>
  <si>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</si>
  <si>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</si>
  <si>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</si>
  <si>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</si>
  <si>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</si>
  <si>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</si>
  <si>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</si>
  <si>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</si>
  <si>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</si>
  <si>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</si>
  <si>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</si>
  <si>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</si>
  <si>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</si>
  <si>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</si>
  <si>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</si>
  <si>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</si>
  <si>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</si>
  <si>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</si>
  <si>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</si>
  <si>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</si>
  <si>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</si>
  <si>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</si>
  <si>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</si>
  <si>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</si>
  <si>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</si>
  <si>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</si>
  <si>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</si>
  <si>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</si>
  <si>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</si>
  <si>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</si>
  <si>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</si>
  <si>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</si>
  <si>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</si>
  <si>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</si>
  <si>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</si>
  <si>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</si>
  <si>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</si>
  <si>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</si>
  <si>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</si>
  <si>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</si>
  <si>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</si>
  <si>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</si>
  <si>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</si>
  <si>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</si>
  <si>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</si>
  <si>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</si>
  <si>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</si>
  <si>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</si>
  <si>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</si>
  <si>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</si>
  <si>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</si>
  <si>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</si>
  <si>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</si>
  <si>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</si>
  <si>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</si>
  <si>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</si>
  <si>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</si>
  <si>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</si>
  <si>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</si>
  <si>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</si>
  <si>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</si>
  <si>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</si>
  <si>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</si>
  <si>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</si>
  <si>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</si>
  <si>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</si>
  <si>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</si>
  <si>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</si>
  <si>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</si>
  <si>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</si>
  <si>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</si>
  <si>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</si>
  <si>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</si>
  <si>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</si>
  <si>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</si>
  <si>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</si>
  <si>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</si>
  <si>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</si>
  <si>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</si>
  <si>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</si>
  <si>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</si>
  <si>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</si>
  <si>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</si>
  <si>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</si>
  <si>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</si>
  <si>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</si>
  <si>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</si>
  <si>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</si>
  <si>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</si>
  <si>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</si>
  <si>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</si>
  <si>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</si>
  <si>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</si>
  <si>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</si>
  <si>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</si>
  <si>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</si>
  <si>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</si>
  <si>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</si>
  <si>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</si>
  <si>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</si>
  <si>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</si>
  <si>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</si>
  <si>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</si>
  <si>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</si>
  <si>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</si>
  <si>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</si>
  <si>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</si>
  <si>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</si>
  <si>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</si>
  <si>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</si>
  <si>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</si>
  <si>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</si>
  <si>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</si>
  <si>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</si>
  <si>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</si>
  <si>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</si>
  <si>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</si>
  <si>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</si>
  <si>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</si>
  <si>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</si>
  <si>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</si>
  <si>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</si>
  <si>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</si>
  <si>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</si>
  <si>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</si>
  <si>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</si>
  <si>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</si>
  <si>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</si>
  <si>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</si>
  <si>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</si>
  <si>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</si>
  <si>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</si>
  <si>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</si>
  <si>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</si>
  <si>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</si>
  <si>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</si>
  <si>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</si>
  <si>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</si>
  <si>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</si>
  <si>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</si>
  <si>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</si>
  <si>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</si>
  <si>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</si>
  <si>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</si>
  <si>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</si>
  <si>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</si>
  <si>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</si>
  <si>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</si>
  <si>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</si>
  <si>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</si>
  <si>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</si>
  <si>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</si>
  <si>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</si>
  <si>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</si>
  <si>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</si>
  <si>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</si>
  <si>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</si>
  <si>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</si>
  <si>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</si>
  <si>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</si>
  <si>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</si>
  <si>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</si>
  <si>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</si>
  <si>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</si>
  <si>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</si>
  <si>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</si>
  <si>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</si>
  <si>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</si>
  <si>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</si>
  <si>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</si>
  <si>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</si>
  <si>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</si>
  <si>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</si>
  <si>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</si>
  <si>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</si>
  <si>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</si>
  <si>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</si>
  <si>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</si>
  <si>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</si>
  <si>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</si>
  <si>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</si>
  <si>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</si>
  <si>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</si>
  <si>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</si>
  <si>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</si>
  <si>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</si>
  <si>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</si>
  <si>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</si>
  <si>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</si>
  <si>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</si>
  <si>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</si>
  <si>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</si>
  <si>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</si>
  <si>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</si>
  <si>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</si>
  <si>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</si>
  <si>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</si>
  <si>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</si>
  <si>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</si>
  <si>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</si>
  <si>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</si>
  <si>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</si>
  <si>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</si>
  <si>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</si>
  <si>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</si>
  <si>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</si>
  <si>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</si>
  <si>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</si>
  <si>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</si>
  <si>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</si>
  <si>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</si>
  <si>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</si>
  <si>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</si>
  <si>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</si>
  <si>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</si>
  <si>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</si>
  <si>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</si>
  <si>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</si>
  <si>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</si>
  <si>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</si>
  <si>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</si>
  <si>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</si>
  <si>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</si>
  <si>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</si>
  <si>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</si>
  <si>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</si>
  <si>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</si>
  <si>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</si>
  <si>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</si>
  <si>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</si>
  <si>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</si>
  <si>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</si>
  <si>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</si>
  <si>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</si>
  <si>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</si>
  <si>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</si>
  <si>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</si>
  <si>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</si>
  <si>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</si>
  <si>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</si>
  <si>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</si>
  <si>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</si>
  <si>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</si>
  <si>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</si>
  <si>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</si>
  <si>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</si>
  <si>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</si>
  <si>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</si>
  <si>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</si>
  <si>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</si>
  <si>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</si>
  <si>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</si>
  <si>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</si>
  <si>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</si>
  <si>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</si>
  <si>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</si>
  <si>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</si>
  <si>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</si>
  <si>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</si>
  <si>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</si>
  <si>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</si>
  <si>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</si>
  <si>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</si>
  <si>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</si>
  <si>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</si>
  <si>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</si>
  <si>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</si>
  <si>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</si>
  <si>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</si>
  <si>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</si>
  <si>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</si>
  <si>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</si>
  <si>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</si>
  <si>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</si>
  <si>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</si>
  <si>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</si>
  <si>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</si>
  <si>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</si>
  <si>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</si>
  <si>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</si>
  <si>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</si>
  <si>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</si>
  <si>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</si>
  <si>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</si>
  <si>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</si>
  <si>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</si>
  <si>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</si>
  <si>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</si>
  <si>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</si>
  <si>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</si>
  <si>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</si>
  <si>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</si>
  <si>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</si>
  <si>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</si>
  <si>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</si>
  <si>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</si>
  <si>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</si>
  <si>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</si>
  <si>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</si>
  <si>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</si>
  <si>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</si>
  <si>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</si>
  <si>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</si>
  <si>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</si>
  <si>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</si>
  <si>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</si>
  <si>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</si>
  <si>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</si>
  <si>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</si>
  <si>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</si>
  <si>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</si>
  <si>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</si>
  <si>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</si>
  <si>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</si>
  <si>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</si>
  <si>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</si>
  <si>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</si>
  <si>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</si>
  <si>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</si>
  <si>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</si>
  <si>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</si>
  <si>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</si>
  <si>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</si>
  <si>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</si>
  <si>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</si>
  <si>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</si>
  <si>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</si>
  <si>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</si>
  <si>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</si>
  <si>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</si>
  <si>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</si>
  <si>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</si>
  <si>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</si>
  <si>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</si>
  <si>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</si>
  <si>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</si>
  <si>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</si>
  <si>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</si>
  <si>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</si>
  <si>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</si>
  <si>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</si>
  <si>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</si>
  <si>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</si>
  <si>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</si>
  <si>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</si>
  <si>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</si>
  <si>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</si>
  <si>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</si>
  <si>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</si>
  <si>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</si>
  <si>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</si>
  <si>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</si>
  <si>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</si>
  <si>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</si>
  <si>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</si>
  <si>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</si>
  <si>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</si>
  <si>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</si>
  <si>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</si>
  <si>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</si>
  <si>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</si>
  <si>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</si>
  <si>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</si>
  <si>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</si>
  <si>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</si>
  <si>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</si>
  <si>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</si>
  <si>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</si>
  <si>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</si>
  <si>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</si>
  <si>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</si>
  <si>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</si>
  <si>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</si>
  <si>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</si>
  <si>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</si>
  <si>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</si>
  <si>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</si>
  <si>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</si>
  <si>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</si>
  <si>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</si>
  <si>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</si>
  <si>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</si>
  <si>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</si>
  <si>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</si>
  <si>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</si>
  <si>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</si>
  <si>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</si>
  <si>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</si>
  <si>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</si>
  <si>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</si>
  <si>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</si>
  <si>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</si>
  <si>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</si>
  <si>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</si>
  <si>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</si>
  <si>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</si>
  <si>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</si>
  <si>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</si>
  <si>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</si>
  <si>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</si>
  <si>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</si>
  <si>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</si>
  <si>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</si>
  <si>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</si>
  <si>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</si>
  <si>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</si>
  <si>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</si>
  <si>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</si>
  <si>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</si>
  <si>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</si>
  <si>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</si>
  <si>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</si>
  <si>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</si>
  <si>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</si>
  <si>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</si>
  <si>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</si>
  <si>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</si>
  <si>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</si>
  <si>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</si>
  <si>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</si>
  <si>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</si>
  <si>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</si>
  <si>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</si>
  <si>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</si>
  <si>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</si>
  <si>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</si>
  <si>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</si>
  <si>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</si>
  <si>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</si>
  <si>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</si>
  <si>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</si>
  <si>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</si>
  <si>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</si>
  <si>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</si>
  <si>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</si>
  <si>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</si>
  <si>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</si>
  <si>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</si>
  <si>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</si>
  <si>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</si>
  <si>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</si>
  <si>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</si>
  <si>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</si>
  <si>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</si>
  <si>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</si>
  <si>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</si>
  <si>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</si>
  <si>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</si>
  <si>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</si>
  <si>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</si>
  <si>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</si>
  <si>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</si>
  <si>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</si>
  <si>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</si>
  <si>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</si>
  <si>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</si>
  <si>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</si>
  <si>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</si>
  <si>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</si>
  <si>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</si>
  <si>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</si>
  <si>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</si>
  <si>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</si>
  <si>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</si>
  <si>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</si>
  <si>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</si>
  <si>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</si>
  <si>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</si>
  <si>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</si>
  <si>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</si>
  <si>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</si>
  <si>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</si>
  <si>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</si>
  <si>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</si>
  <si>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</si>
  <si>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</si>
  <si>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</si>
  <si>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</si>
  <si>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</si>
  <si>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</si>
  <si>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</si>
  <si>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</si>
  <si>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</si>
  <si>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</si>
  <si>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</si>
  <si>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</si>
  <si>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</si>
  <si>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</si>
  <si>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</si>
  <si>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</si>
  <si>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</si>
  <si>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</si>
  <si>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</si>
  <si>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</si>
  <si>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</si>
  <si>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</si>
  <si>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</si>
  <si>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</si>
  <si>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</si>
  <si>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</si>
  <si>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</si>
  <si>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</si>
  <si>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</si>
  <si>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</si>
  <si>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</si>
  <si>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</si>
  <si>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</si>
  <si>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</si>
  <si>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</si>
  <si>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</si>
  <si>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</si>
  <si>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</si>
  <si>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</si>
  <si>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</si>
  <si>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</si>
  <si>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</si>
  <si>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</si>
  <si>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</si>
  <si>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</si>
  <si>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</si>
  <si>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</si>
  <si>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</si>
  <si>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</si>
  <si>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</si>
  <si>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</si>
  <si>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</si>
  <si>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</si>
  <si>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</si>
  <si>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</si>
  <si>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</si>
  <si>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</si>
  <si>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</si>
  <si>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</si>
  <si>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</si>
  <si>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</si>
  <si>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</si>
  <si>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</si>
  <si>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</si>
  <si>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</si>
  <si>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</si>
  <si>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</si>
  <si>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</si>
  <si>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</si>
  <si>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</si>
  <si>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</si>
  <si>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</si>
  <si>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</si>
  <si>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</si>
  <si>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</si>
  <si>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</si>
  <si>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</si>
  <si>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</si>
  <si>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</si>
  <si>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</si>
  <si>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</si>
  <si>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</si>
  <si>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</si>
  <si>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</si>
  <si>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</si>
  <si>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</si>
  <si>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</si>
  <si>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</si>
  <si>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</si>
  <si>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</si>
  <si>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</si>
  <si>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</si>
  <si>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</si>
  <si>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</si>
  <si>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</si>
  <si>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</si>
  <si>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</si>
  <si>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</si>
  <si>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</si>
  <si>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</si>
  <si>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</si>
  <si>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</si>
  <si>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</si>
  <si>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</si>
  <si>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</si>
  <si>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</si>
  <si>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</si>
  <si>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</si>
  <si>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</si>
  <si>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</si>
  <si>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</si>
  <si>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</si>
  <si>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</si>
  <si>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</si>
  <si>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</si>
  <si>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</si>
  <si>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</si>
  <si>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</si>
  <si>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</si>
  <si>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</si>
  <si>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</si>
  <si>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</si>
  <si>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</si>
  <si>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</si>
  <si>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</si>
  <si>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</si>
  <si>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</si>
  <si>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</si>
  <si>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</si>
  <si>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</si>
  <si>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</si>
  <si>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</si>
  <si>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</si>
  <si>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</si>
  <si>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</si>
  <si>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</si>
  <si>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</si>
  <si>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</si>
  <si>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</si>
  <si>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</si>
  <si>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</si>
  <si>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</si>
  <si>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</si>
  <si>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</si>
  <si>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</si>
  <si>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</si>
  <si>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</si>
  <si>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</si>
  <si>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</si>
  <si>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</si>
  <si>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</si>
  <si>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</si>
  <si>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</si>
  <si>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</si>
  <si>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</si>
  <si>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</si>
  <si>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</si>
  <si>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</si>
  <si>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</si>
  <si>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</si>
  <si>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</si>
  <si>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</si>
  <si>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</si>
  <si>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</si>
  <si>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</si>
  <si>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</si>
  <si>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</si>
  <si>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</si>
  <si>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</si>
  <si>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</si>
  <si>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</si>
  <si>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</si>
  <si>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</si>
  <si>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</si>
  <si>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</si>
  <si>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</si>
  <si>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</si>
  <si>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</si>
  <si>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</si>
  <si>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</si>
  <si>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</si>
  <si>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</si>
  <si>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</si>
  <si>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</si>
  <si>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</si>
  <si>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</si>
  <si>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</si>
  <si>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</si>
  <si>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</si>
  <si>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</si>
  <si>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</si>
  <si>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</si>
  <si>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</si>
  <si>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</si>
  <si>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</si>
  <si>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</si>
  <si>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</si>
  <si>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</si>
  <si>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</si>
  <si>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</si>
  <si>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</si>
  <si>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</si>
  <si>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</si>
  <si>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</si>
  <si>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</si>
  <si>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</si>
  <si>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</si>
  <si>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</si>
  <si>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</si>
  <si>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</si>
  <si>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</si>
  <si>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</si>
  <si>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</si>
  <si>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</si>
  <si>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</si>
  <si>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</si>
  <si>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</si>
  <si>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</si>
  <si>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</si>
  <si>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</si>
  <si>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</si>
  <si>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</si>
  <si>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</si>
  <si>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</si>
  <si>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</si>
  <si>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</si>
  <si>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</si>
  <si>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</si>
  <si>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</si>
  <si>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</si>
  <si>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</si>
  <si>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</si>
  <si>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</si>
  <si>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</si>
  <si>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</si>
  <si>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</si>
  <si>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</si>
  <si>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</si>
  <si>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</si>
  <si>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</si>
  <si>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</si>
  <si>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</si>
  <si>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</si>
  <si>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</si>
  <si>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</si>
  <si>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</si>
  <si>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</si>
  <si>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</si>
  <si>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</si>
  <si>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</si>
  <si>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</si>
  <si>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</si>
  <si>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</si>
  <si>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</si>
  <si>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</si>
  <si>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</si>
  <si>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</si>
  <si>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</si>
  <si>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</si>
  <si>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</si>
  <si>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</si>
  <si>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</si>
  <si>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</si>
  <si>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</si>
  <si>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</si>
  <si>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</si>
  <si>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</si>
  <si>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</si>
  <si>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</si>
  <si>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</si>
  <si>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</si>
  <si>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</si>
  <si>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</si>
  <si>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</si>
  <si>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</si>
  <si>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</si>
  <si>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</si>
  <si>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</si>
  <si>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</si>
  <si>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</si>
  <si>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</si>
  <si>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</si>
  <si>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</si>
  <si>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</si>
  <si>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</si>
  <si>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</si>
  <si>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</si>
  <si>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</si>
  <si>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</si>
  <si>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</si>
  <si>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</si>
  <si>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</si>
  <si>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</si>
  <si>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</si>
  <si>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</si>
  <si>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</si>
  <si>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</si>
  <si>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</si>
  <si>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</si>
  <si>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</si>
  <si>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</si>
  <si>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</si>
  <si>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</si>
  <si>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</si>
  <si>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</si>
  <si>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</si>
  <si>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</si>
  <si>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</si>
  <si>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</si>
  <si>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</si>
  <si>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</si>
  <si>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</si>
  <si>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</si>
  <si>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</si>
  <si>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</si>
  <si>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</si>
  <si>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</si>
  <si>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</si>
  <si>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</si>
  <si>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</si>
  <si>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</si>
  <si>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</si>
  <si>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</si>
  <si>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</si>
  <si>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</si>
  <si>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</si>
  <si>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</si>
  <si>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</si>
  <si>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</si>
  <si>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</si>
  <si>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</si>
  <si>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</si>
  <si>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</si>
  <si>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</si>
  <si>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</si>
  <si>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</si>
  <si>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</si>
  <si>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</si>
  <si>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</si>
  <si>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</si>
  <si>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</si>
  <si>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</si>
  <si>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</si>
  <si>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</si>
  <si>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</si>
  <si>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</si>
  <si>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</si>
  <si>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</si>
  <si>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</si>
  <si>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</si>
  <si>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</si>
  <si>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</si>
  <si>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</si>
  <si>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</si>
  <si>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</si>
  <si>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</si>
  <si>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</si>
  <si>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</si>
  <si>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</si>
  <si>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</si>
  <si>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</si>
  <si>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</si>
  <si>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</si>
  <si>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</si>
  <si>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</si>
  <si>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</si>
  <si>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</si>
  <si>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</si>
  <si>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</si>
  <si>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</si>
  <si>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</si>
  <si>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</si>
  <si>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</si>
  <si>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</si>
  <si>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</si>
  <si>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</si>
  <si>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</si>
  <si>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</si>
  <si>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</si>
  <si>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</si>
  <si>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</si>
  <si>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</si>
  <si>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</si>
  <si>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</si>
  <si>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</si>
  <si>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</si>
  <si>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</si>
  <si>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</si>
  <si>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</si>
  <si>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</si>
  <si>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</si>
  <si>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</si>
  <si>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</si>
  <si>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</si>
  <si>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</si>
  <si>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</si>
  <si>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</si>
  <si>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</si>
  <si>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</si>
  <si>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</si>
  <si>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</si>
  <si>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</si>
  <si>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</si>
  <si>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</si>
  <si>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</si>
  <si>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</si>
  <si>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</si>
  <si>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</si>
  <si>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</si>
  <si>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</si>
  <si>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</si>
  <si>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</si>
  <si>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</si>
  <si>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</si>
  <si>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</si>
  <si>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</si>
  <si>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</si>
  <si>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</si>
  <si>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</si>
  <si>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</si>
  <si>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</si>
  <si>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</si>
  <si>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</si>
  <si>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</si>
  <si>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</si>
  <si>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</si>
  <si>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</si>
  <si>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</si>
  <si>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</si>
  <si>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</si>
  <si>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</si>
  <si>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</si>
  <si>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</si>
  <si>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</si>
  <si>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</si>
  <si>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</si>
  <si>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</si>
  <si>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</si>
  <si>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</si>
  <si>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</si>
  <si>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</si>
  <si>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</si>
  <si>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</si>
  <si>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</si>
  <si>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</si>
  <si>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</si>
  <si>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</si>
  <si>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</si>
  <si>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</si>
  <si>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</si>
  <si>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</si>
  <si>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</si>
  <si>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</si>
  <si>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</si>
  <si>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</si>
  <si>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</si>
  <si>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</si>
  <si>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</si>
  <si>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</si>
  <si>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</si>
  <si>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</si>
  <si>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</si>
  <si>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</si>
  <si>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</si>
  <si>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</si>
  <si>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</si>
  <si>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</si>
  <si>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</si>
  <si>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</si>
  <si>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</si>
  <si>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</si>
  <si>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</si>
  <si>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</si>
  <si>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</si>
  <si>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</si>
  <si>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</si>
  <si>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</si>
  <si>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</si>
  <si>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</si>
  <si>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</si>
  <si>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</si>
  <si>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</si>
  <si>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</si>
  <si>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</si>
  <si>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</si>
  <si>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</si>
  <si>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</si>
  <si>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</si>
  <si>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</si>
  <si>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</si>
  <si>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</si>
  <si>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</si>
  <si>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</si>
  <si>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</si>
  <si>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</si>
  <si>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</si>
  <si>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</si>
  <si>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</si>
  <si>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</si>
  <si>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</si>
  <si>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</si>
  <si>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</si>
  <si>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</si>
  <si>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</si>
  <si>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</si>
  <si>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</si>
  <si>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</si>
  <si>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</si>
  <si>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</si>
  <si>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</si>
  <si>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</si>
  <si>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</si>
  <si>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</si>
  <si>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</si>
  <si>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</si>
  <si>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</si>
  <si>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</si>
  <si>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</si>
  <si>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</si>
  <si>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</si>
  <si>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</si>
  <si>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</si>
  <si>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</si>
  <si>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</si>
  <si>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</si>
  <si>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</si>
  <si>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</si>
  <si>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</si>
  <si>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</si>
  <si>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</si>
  <si>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</si>
  <si>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</si>
  <si>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</si>
  <si>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</si>
  <si>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</si>
  <si>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</si>
  <si>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</si>
  <si>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</si>
  <si>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</si>
  <si>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</si>
  <si>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</si>
  <si>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</si>
  <si>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</si>
  <si>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</si>
  <si>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</si>
  <si>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</si>
  <si>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</si>
  <si>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</si>
  <si>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</si>
  <si>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</si>
  <si>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</si>
  <si>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</si>
  <si>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</si>
  <si>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</si>
  <si>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</si>
  <si>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</si>
  <si>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</si>
  <si>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</si>
  <si>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</si>
  <si>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</si>
  <si>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</si>
  <si>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</si>
  <si>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</si>
  <si>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</si>
  <si>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</si>
  <si>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</si>
  <si>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</si>
  <si>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</si>
  <si>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</si>
  <si>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</si>
  <si>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</si>
  <si>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</si>
  <si>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</si>
  <si>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</si>
  <si>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</si>
  <si>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</si>
  <si>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</si>
  <si>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</si>
  <si>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</si>
  <si>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</si>
  <si>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</si>
  <si>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</si>
  <si>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</si>
  <si>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</si>
  <si>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</si>
  <si>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</si>
  <si>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</si>
  <si>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</si>
  <si>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</si>
  <si>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</si>
  <si>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</si>
  <si>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</si>
  <si>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</si>
  <si>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</si>
  <si>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</si>
  <si>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</si>
  <si>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</si>
  <si>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</si>
  <si>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</si>
  <si>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</si>
  <si>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</si>
  <si>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</si>
  <si>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</si>
  <si>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</si>
  <si>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</si>
  <si>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</si>
  <si>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</si>
  <si>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</si>
  <si>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</si>
  <si>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</si>
  <si>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</si>
  <si>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</si>
  <si>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</si>
  <si>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</si>
  <si>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</si>
  <si>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</si>
  <si>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</si>
  <si>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</si>
  <si>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</si>
  <si>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</si>
  <si>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</si>
  <si>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</si>
  <si>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</si>
  <si>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</si>
  <si>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</si>
  <si>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</si>
  <si>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</si>
  <si>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</si>
  <si>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</si>
  <si>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</si>
  <si>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</si>
  <si>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</si>
  <si>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</si>
  <si>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</si>
  <si>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</si>
  <si>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</si>
  <si>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</si>
  <si>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</si>
  <si>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</si>
  <si>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</si>
  <si>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</si>
  <si>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</si>
  <si>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</si>
  <si>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</si>
  <si>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</si>
  <si>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</si>
  <si>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</si>
  <si>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</si>
  <si>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</si>
  <si>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</si>
  <si>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</si>
  <si>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</si>
  <si>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</si>
  <si>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</si>
  <si>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</si>
  <si>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</si>
  <si>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</si>
  <si>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</si>
  <si>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</si>
  <si>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</si>
  <si>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</si>
  <si>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</si>
  <si>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</si>
  <si>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</si>
  <si>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</si>
  <si>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</si>
  <si>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</si>
  <si>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</si>
  <si>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</si>
  <si>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</si>
  <si>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</si>
  <si>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</si>
  <si>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</si>
  <si>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</si>
  <si>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</si>
  <si>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</si>
  <si>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</si>
  <si>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</si>
  <si>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</si>
  <si>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</si>
  <si>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</si>
  <si>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</si>
  <si>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</si>
  <si>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</si>
  <si>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</si>
  <si>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</si>
  <si>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</si>
  <si>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</si>
  <si>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</si>
  <si>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</si>
  <si>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</si>
  <si>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</si>
  <si>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</si>
  <si>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</si>
  <si>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</si>
  <si>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</si>
  <si>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</si>
  <si>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</si>
  <si>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</si>
  <si>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</si>
  <si>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</si>
  <si>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</si>
  <si>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</si>
  <si>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</si>
  <si>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</si>
  <si>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</si>
  <si>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</si>
  <si>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</si>
  <si>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</si>
  <si>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</si>
  <si>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</si>
  <si>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</si>
  <si>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</si>
  <si>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</si>
  <si>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</si>
  <si>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</si>
  <si>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</si>
  <si>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</si>
  <si>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</si>
  <si>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</si>
  <si>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</si>
  <si>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</si>
  <si>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</si>
  <si>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</si>
  <si>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</si>
  <si>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</si>
  <si>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</si>
  <si>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</si>
  <si>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</si>
  <si>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</si>
  <si>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</si>
  <si>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</si>
  <si>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</si>
  <si>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</si>
  <si>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</si>
  <si>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</si>
  <si>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</si>
  <si>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</si>
  <si>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</si>
  <si>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</si>
  <si>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</si>
  <si>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</si>
  <si>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</si>
  <si>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</si>
  <si>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</si>
  <si>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</si>
  <si>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</si>
  <si>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</si>
  <si>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</si>
  <si>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</si>
  <si>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</si>
  <si>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</si>
  <si>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</si>
  <si>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</si>
  <si>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</si>
  <si>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</si>
  <si>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</si>
  <si>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</si>
  <si>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</si>
  <si>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</si>
  <si>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</si>
  <si>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</si>
  <si>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</si>
  <si>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</si>
  <si>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</si>
  <si>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</si>
  <si>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</si>
  <si>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</si>
  <si>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</si>
  <si>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</si>
  <si>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</si>
  <si>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</si>
  <si>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</si>
  <si>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</si>
  <si>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</si>
  <si>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</si>
  <si>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</si>
  <si>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</si>
  <si>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</si>
  <si>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</si>
  <si>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</si>
  <si>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</si>
  <si>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</si>
  <si>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</si>
  <si>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</si>
  <si>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</si>
  <si>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</si>
  <si>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</si>
  <si>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</si>
  <si>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</si>
  <si>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</si>
  <si>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</si>
  <si>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</si>
  <si>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</si>
  <si>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</si>
  <si>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</si>
  <si>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</si>
  <si>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</si>
  <si>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</si>
  <si>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</si>
  <si>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</si>
  <si>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</si>
  <si>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</si>
  <si>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</si>
  <si>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</si>
  <si>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</si>
  <si>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</si>
  <si>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</si>
  <si>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</si>
  <si>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</si>
  <si>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</si>
  <si>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</si>
  <si>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</si>
  <si>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</si>
  <si>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</si>
  <si>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</si>
  <si>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</si>
  <si>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</si>
  <si>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</si>
  <si>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</si>
  <si>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</si>
  <si>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</si>
  <si>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</si>
  <si>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</si>
  <si>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</si>
  <si>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</si>
  <si>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</si>
  <si>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</si>
  <si>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</si>
  <si>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</si>
  <si>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</si>
  <si>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</si>
  <si>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</si>
  <si>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</si>
  <si>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</si>
  <si>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</si>
  <si>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</si>
  <si>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</si>
  <si>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</si>
  <si>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</si>
  <si>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</si>
  <si>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</si>
  <si>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</si>
  <si>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</si>
  <si>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</si>
  <si>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</si>
  <si>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</si>
  <si>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</si>
  <si>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</si>
  <si>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</si>
  <si>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</si>
  <si>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</si>
  <si>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</si>
  <si>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</si>
  <si>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</si>
  <si>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</si>
  <si>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</si>
  <si>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</si>
  <si>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</si>
  <si>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</si>
  <si>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</si>
  <si>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</si>
  <si>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</si>
  <si>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</si>
  <si>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</si>
  <si>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</si>
  <si>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</si>
  <si>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</si>
  <si>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</si>
  <si>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</si>
  <si>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</si>
  <si>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</si>
  <si>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</si>
  <si>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</si>
  <si>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</si>
  <si>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</si>
  <si>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</si>
  <si>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</si>
  <si>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</si>
  <si>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</si>
  <si>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</si>
  <si>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</si>
  <si>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</si>
  <si>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</si>
  <si>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</si>
  <si>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</si>
  <si>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</si>
  <si>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</si>
  <si>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</si>
  <si>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</si>
  <si>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</si>
  <si>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</si>
  <si>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</si>
  <si>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</si>
  <si>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</si>
  <si>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</si>
  <si>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</si>
  <si>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</si>
  <si>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</si>
  <si>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</si>
  <si>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</si>
  <si>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</si>
  <si>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</si>
  <si>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</si>
  <si>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</si>
  <si>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</si>
  <si>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</si>
  <si>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</si>
  <si>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</si>
  <si>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</si>
  <si>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</si>
  <si>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</si>
  <si>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</si>
  <si>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</si>
  <si>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</si>
  <si>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</si>
  <si>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</si>
  <si>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</si>
  <si>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</si>
  <si>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</si>
  <si>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</si>
  <si>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</si>
  <si>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</si>
  <si>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</si>
  <si>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</si>
  <si>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</si>
  <si>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</si>
  <si>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</si>
  <si>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</si>
  <si>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</si>
  <si>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</si>
  <si>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</si>
  <si>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</si>
  <si>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</si>
  <si>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</si>
  <si>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</si>
  <si>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</si>
  <si>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</si>
  <si>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</si>
  <si>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</si>
  <si>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</si>
  <si>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</si>
  <si>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</si>
  <si>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</si>
  <si>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</si>
  <si>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</si>
  <si>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</si>
  <si>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</si>
  <si>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</si>
  <si>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</si>
  <si>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</si>
  <si>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</si>
  <si>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</si>
  <si>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</si>
  <si>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</si>
  <si>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</si>
  <si>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</si>
  <si>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</si>
  <si>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</si>
  <si>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</si>
  <si>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</si>
  <si>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</si>
  <si>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</si>
  <si>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</si>
  <si>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</si>
  <si>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</si>
  <si>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</si>
  <si>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</si>
  <si>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</si>
  <si>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</si>
  <si>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</si>
  <si>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</si>
  <si>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</si>
  <si>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</si>
  <si>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</si>
  <si>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</si>
  <si>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</si>
  <si>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</si>
  <si>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</si>
  <si>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</si>
  <si>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</si>
  <si>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</si>
  <si>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</si>
  <si>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</si>
  <si>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</si>
  <si>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</si>
  <si>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</si>
  <si>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</si>
  <si>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</si>
  <si>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</si>
  <si>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</si>
  <si>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</si>
  <si>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</si>
  <si>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</si>
  <si>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</si>
  <si>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</si>
  <si>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</si>
  <si>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</si>
  <si>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</si>
  <si>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</si>
  <si>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</si>
  <si>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</si>
  <si>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</si>
  <si>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</si>
  <si>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</si>
  <si>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</si>
  <si>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</si>
  <si>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</si>
  <si>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</si>
  <si>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</si>
  <si>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</si>
  <si>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</si>
  <si>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</si>
  <si>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</si>
  <si>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</si>
  <si>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</si>
  <si>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</si>
  <si>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</si>
  <si>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</si>
  <si>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</si>
  <si>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</si>
  <si>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</si>
  <si>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</si>
  <si>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</si>
  <si>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</si>
  <si>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</si>
  <si>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</si>
  <si>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</si>
  <si>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</si>
  <si>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</si>
  <si>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</si>
  <si>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</si>
  <si>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</si>
  <si>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</si>
  <si>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</si>
  <si>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</si>
  <si>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</si>
  <si>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</si>
  <si>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</si>
  <si>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</si>
  <si>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</si>
  <si>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</si>
  <si>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</si>
  <si>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</si>
  <si>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</si>
  <si>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</si>
  <si>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</si>
  <si>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</si>
  <si>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</si>
  <si>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</si>
  <si>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</si>
  <si>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</si>
  <si>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</si>
  <si>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</si>
  <si>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</si>
  <si>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</si>
  <si>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</si>
  <si>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</si>
  <si>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</si>
  <si>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</si>
  <si>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</si>
  <si>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</si>
  <si>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</si>
  <si>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</si>
  <si>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</si>
  <si>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</si>
  <si>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</si>
  <si>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</si>
  <si>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</si>
  <si>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</si>
  <si>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</si>
  <si>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</si>
  <si>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</si>
  <si>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</si>
  <si>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</si>
  <si>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</si>
  <si>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</si>
  <si>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</si>
  <si>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</si>
  <si>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</si>
  <si>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</si>
  <si>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</si>
  <si>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</si>
  <si>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</si>
  <si>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</si>
  <si>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</si>
  <si>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</si>
  <si>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</si>
  <si>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</si>
  <si>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</si>
  <si>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</si>
  <si>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</si>
  <si>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</si>
  <si>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</si>
  <si>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</si>
  <si>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</si>
  <si>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</si>
  <si>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</si>
  <si>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</si>
  <si>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</si>
  <si>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</si>
  <si>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</si>
  <si>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</si>
  <si>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</si>
  <si>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</si>
  <si>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</si>
  <si>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</si>
  <si>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</si>
  <si>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</si>
  <si>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</si>
  <si>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</si>
  <si>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</si>
  <si>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</si>
  <si>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</si>
  <si>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</si>
  <si>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</si>
  <si>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</si>
  <si>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</si>
  <si>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</si>
  <si>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</si>
  <si>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</si>
  <si>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</si>
  <si>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</si>
  <si>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</si>
  <si>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</si>
  <si>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</si>
  <si>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</si>
  <si>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</si>
  <si>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</si>
  <si>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</si>
  <si>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</si>
  <si>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</si>
  <si>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</si>
  <si>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</si>
  <si>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</si>
  <si>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</si>
  <si>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</si>
  <si>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</si>
  <si>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</si>
  <si>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</si>
  <si>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</si>
  <si>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</si>
  <si>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</si>
  <si>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</si>
  <si>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</si>
  <si>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</si>
  <si>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</si>
  <si>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</si>
  <si>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</si>
  <si>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</si>
  <si>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</si>
  <si>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</si>
  <si>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</si>
  <si>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</si>
  <si>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</si>
  <si>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</si>
  <si>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</si>
  <si>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</si>
  <si>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</si>
  <si>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</si>
  <si>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</si>
  <si>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</si>
  <si>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</si>
  <si>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</si>
  <si>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</si>
  <si>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</si>
  <si>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</si>
  <si>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</si>
  <si>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</si>
  <si>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</si>
  <si>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</si>
  <si>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</si>
  <si>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</si>
  <si>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</si>
  <si>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</si>
  <si>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</si>
  <si>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</si>
  <si>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</si>
  <si>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</si>
  <si>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</si>
  <si>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</si>
  <si>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</si>
  <si>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</si>
  <si>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</si>
  <si>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</si>
  <si>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</si>
  <si>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</si>
  <si>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</si>
  <si>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</si>
  <si>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</si>
  <si>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</si>
  <si>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</si>
  <si>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</si>
  <si>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</si>
  <si>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</si>
  <si>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</si>
  <si>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</si>
  <si>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</si>
  <si>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</si>
  <si>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</si>
  <si>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</si>
  <si>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</si>
  <si>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</si>
  <si>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</si>
  <si>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</si>
  <si>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</si>
  <si>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</si>
  <si>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</si>
  <si>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</si>
  <si>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</si>
  <si>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</si>
  <si>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</si>
  <si>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</si>
  <si>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</si>
  <si>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</si>
  <si>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</si>
  <si>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</si>
  <si>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</si>
  <si>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</si>
  <si>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</si>
  <si>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</si>
  <si>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</si>
  <si>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</si>
  <si>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</si>
  <si>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</si>
  <si>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</si>
  <si>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</si>
  <si>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</si>
  <si>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</si>
  <si>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</si>
  <si>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</si>
  <si>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</si>
  <si>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</si>
  <si>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</si>
  <si>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</si>
  <si>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</si>
  <si>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</si>
  <si>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</si>
  <si>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</si>
  <si>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</si>
  <si>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</si>
  <si>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</si>
  <si>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</si>
  <si>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</si>
  <si>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</si>
  <si>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</si>
  <si>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</si>
  <si>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</si>
  <si>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</si>
  <si>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</si>
  <si>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</si>
  <si>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</si>
  <si>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</si>
  <si>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</si>
  <si>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</si>
  <si>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</si>
  <si>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</si>
  <si>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</si>
  <si>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</si>
  <si>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</si>
  <si>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</si>
  <si>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</si>
  <si>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</si>
  <si>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</si>
  <si>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</si>
  <si>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</si>
  <si>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</si>
  <si>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</si>
  <si>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</si>
  <si>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</si>
  <si>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</si>
  <si>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</si>
  <si>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</si>
  <si>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</si>
  <si>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</si>
  <si>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</si>
  <si>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</si>
  <si>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</si>
  <si>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</si>
  <si>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</si>
  <si>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</si>
  <si>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</si>
  <si>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</si>
  <si>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</si>
  <si>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</si>
  <si>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</si>
  <si>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</si>
  <si>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</si>
  <si>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</si>
  <si>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</si>
  <si>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</si>
  <si>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</si>
  <si>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</si>
  <si>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</si>
  <si>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</si>
  <si>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</si>
  <si>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</si>
  <si>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</si>
  <si>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</si>
  <si>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</si>
  <si>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</si>
  <si>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</si>
  <si>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</si>
  <si>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</si>
  <si>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</si>
  <si>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</si>
  <si>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</si>
  <si>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</si>
  <si>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</si>
  <si>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</si>
  <si>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</si>
  <si>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</si>
  <si>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</si>
  <si>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</si>
  <si>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</si>
  <si>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</si>
  <si>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</si>
  <si>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</si>
  <si>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</si>
  <si>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</si>
  <si>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</si>
  <si>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</si>
  <si>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</si>
  <si>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</si>
  <si>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</si>
  <si>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</si>
  <si>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</si>
  <si>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</si>
  <si>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</si>
  <si>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</si>
  <si>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</si>
  <si>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</si>
  <si>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</si>
  <si>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</si>
  <si>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</si>
  <si>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</si>
  <si>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</si>
  <si>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</si>
  <si>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</si>
  <si>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</si>
  <si>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</si>
  <si>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</si>
  <si>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</si>
  <si>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</si>
  <si>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</si>
  <si>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</si>
  <si>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</si>
  <si>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</si>
  <si>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</si>
  <si>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</si>
  <si>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</si>
  <si>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</si>
  <si>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</si>
  <si>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</si>
  <si>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</si>
  <si>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</si>
  <si>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</si>
  <si>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</si>
  <si>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</si>
  <si>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</si>
  <si>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</si>
  <si>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</si>
  <si>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</si>
  <si>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</si>
  <si>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</si>
  <si>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</si>
  <si>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</si>
  <si>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</si>
  <si>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</si>
  <si>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</si>
  <si>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</si>
  <si>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</si>
  <si>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</si>
  <si>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</si>
  <si>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</si>
  <si>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</si>
  <si>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</si>
  <si>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</si>
  <si>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</si>
  <si>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</si>
  <si>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</si>
  <si>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</si>
  <si>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</si>
  <si>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</si>
  <si>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</si>
  <si>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</si>
  <si>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</si>
  <si>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</si>
  <si>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</si>
  <si>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</si>
  <si>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</si>
  <si>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</si>
  <si>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</si>
  <si>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</si>
  <si>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</si>
  <si>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</si>
  <si>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</si>
  <si>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</si>
  <si>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</si>
  <si>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</si>
  <si>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</si>
  <si>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</si>
  <si>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</si>
  <si>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</si>
  <si>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</si>
  <si>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</si>
  <si>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</si>
  <si>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</si>
  <si>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</si>
  <si>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</si>
  <si>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</si>
  <si>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</si>
  <si>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</si>
  <si>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</si>
  <si>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</si>
  <si>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</si>
  <si>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</si>
  <si>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</si>
  <si>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</si>
  <si>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</si>
  <si>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</si>
  <si>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</si>
  <si>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</si>
  <si>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</si>
  <si>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</si>
  <si>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</si>
  <si>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</si>
  <si>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</si>
  <si>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</si>
  <si>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</si>
  <si>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</si>
  <si>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</si>
  <si>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</si>
  <si>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</si>
  <si>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</si>
  <si>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</si>
  <si>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</si>
  <si>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</si>
  <si>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</si>
  <si>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</si>
  <si>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</si>
  <si>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</si>
  <si>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</si>
  <si>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</si>
  <si>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</si>
  <si>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</si>
  <si>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</si>
  <si>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</si>
  <si>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</si>
  <si>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</si>
  <si>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</si>
  <si>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</si>
  <si>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</si>
  <si>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</si>
  <si>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</si>
  <si>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</si>
  <si>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</si>
  <si>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</si>
  <si>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</si>
  <si>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</si>
  <si>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</si>
  <si>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</si>
  <si>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</si>
  <si>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</si>
  <si>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</si>
  <si>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</si>
  <si>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</si>
  <si>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</si>
  <si>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</si>
  <si>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</si>
  <si>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</si>
  <si>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</si>
  <si>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</si>
  <si>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</si>
  <si>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</si>
  <si>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</si>
  <si>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</si>
  <si>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</si>
  <si>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</si>
  <si>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</si>
  <si>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</si>
  <si>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</si>
  <si>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</si>
  <si>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</si>
  <si>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</si>
  <si>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</si>
  <si>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</si>
  <si>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</si>
  <si>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</si>
  <si>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</si>
  <si>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</si>
  <si>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</si>
  <si>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</si>
  <si>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</si>
  <si>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</si>
  <si>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</si>
  <si>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</si>
  <si>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</si>
  <si>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</si>
  <si>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</si>
  <si>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</si>
  <si>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</si>
  <si>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</si>
  <si>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</si>
  <si>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</si>
  <si>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</si>
  <si>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</si>
  <si>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</si>
  <si>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</si>
  <si>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</si>
  <si>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</si>
  <si>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</si>
  <si>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</si>
  <si>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</si>
  <si>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</si>
  <si>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</si>
  <si>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</si>
  <si>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</si>
  <si>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</si>
  <si>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</si>
  <si>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</si>
  <si>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</si>
  <si>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</si>
  <si>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</si>
  <si>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</si>
  <si>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</si>
  <si>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</si>
  <si>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</si>
  <si>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</si>
  <si>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</si>
  <si>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</si>
  <si>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</si>
  <si>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</si>
  <si>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</si>
  <si>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</si>
  <si>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</si>
  <si>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</si>
  <si>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</si>
  <si>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</si>
  <si>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</si>
  <si>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</si>
  <si>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</si>
  <si>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</si>
  <si>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</si>
  <si>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</si>
  <si>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</si>
  <si>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</si>
  <si>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</si>
  <si>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</si>
  <si>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</si>
  <si>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</si>
  <si>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</si>
  <si>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</si>
  <si>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</si>
  <si>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</si>
  <si>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</si>
  <si>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</si>
  <si>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</si>
  <si>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</si>
  <si>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</si>
  <si>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</si>
  <si>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</si>
  <si>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</si>
  <si>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</si>
  <si>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</si>
  <si>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</si>
  <si>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</si>
  <si>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</si>
  <si>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</si>
  <si>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</si>
  <si>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</si>
  <si>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</si>
  <si>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</si>
  <si>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</si>
  <si>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</si>
  <si>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</si>
  <si>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</si>
  <si>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</si>
  <si>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</si>
  <si>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</si>
  <si>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</si>
  <si>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</si>
  <si>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</si>
  <si>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</si>
  <si>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</si>
  <si>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</si>
  <si>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</si>
  <si>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</si>
  <si>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</si>
  <si>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</si>
  <si>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</si>
  <si>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</si>
  <si>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</si>
  <si>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</si>
  <si>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</si>
  <si>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</si>
  <si>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</si>
  <si>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</si>
  <si>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</si>
  <si>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</si>
  <si>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</si>
  <si>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</si>
  <si>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</si>
  <si>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</si>
  <si>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</si>
  <si>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</si>
  <si>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</si>
  <si>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</si>
  <si>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</si>
  <si>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</si>
  <si>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</si>
  <si>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</si>
  <si>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</si>
  <si>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</si>
  <si>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</si>
  <si>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</si>
  <si>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</si>
  <si>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</si>
  <si>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</si>
  <si>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</si>
  <si>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</si>
  <si>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</si>
  <si>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</si>
  <si>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</si>
  <si>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</si>
  <si>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</si>
  <si>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</si>
  <si>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</si>
  <si>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</si>
  <si>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</si>
  <si>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</si>
  <si>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</si>
  <si>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</si>
  <si>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</si>
  <si>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</si>
  <si>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</si>
  <si>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</si>
  <si>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</si>
  <si>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</si>
  <si>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</si>
  <si>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</si>
  <si>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</si>
  <si>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</si>
  <si>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</si>
  <si>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</si>
  <si>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</si>
  <si>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</si>
  <si>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</si>
  <si>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</si>
  <si>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</si>
  <si>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</si>
  <si>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</si>
  <si>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</si>
  <si>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</si>
  <si>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</si>
  <si>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</si>
  <si>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</si>
  <si>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</si>
  <si>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</si>
  <si>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</si>
  <si>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</si>
  <si>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</si>
  <si>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</si>
  <si>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</si>
  <si>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</si>
  <si>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</si>
  <si>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</si>
  <si>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</si>
  <si>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</si>
  <si>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</si>
  <si>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</si>
  <si>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</si>
  <si>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</si>
  <si>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</si>
  <si>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</si>
  <si>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</si>
  <si>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</si>
  <si>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</si>
  <si>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</si>
  <si>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</si>
  <si>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</si>
  <si>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</si>
  <si>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</si>
  <si>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</si>
  <si>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</si>
  <si>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</si>
  <si>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</si>
  <si>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</si>
  <si>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</si>
  <si>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</si>
  <si>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</si>
  <si>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</si>
  <si>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</si>
  <si>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</si>
  <si>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</si>
  <si>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</si>
  <si>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</si>
  <si>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</si>
  <si>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</si>
  <si>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</si>
  <si>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</si>
  <si>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</si>
  <si>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</si>
  <si>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</si>
  <si>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</si>
  <si>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</si>
  <si>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</si>
  <si>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</si>
  <si>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</si>
  <si>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</si>
  <si>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</si>
  <si>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</si>
  <si>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</si>
  <si>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</si>
  <si>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</si>
  <si>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</si>
  <si>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</si>
  <si>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</si>
  <si>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</si>
  <si>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</si>
  <si>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</si>
  <si>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</si>
  <si>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</si>
  <si>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</si>
  <si>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</si>
  <si>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</si>
  <si>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</si>
  <si>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</si>
  <si>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</si>
  <si>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</si>
  <si>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</si>
  <si>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</si>
  <si>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</si>
  <si>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</si>
  <si>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</si>
  <si>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</si>
  <si>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</si>
  <si>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</si>
  <si>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</si>
  <si>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</si>
  <si>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</si>
  <si>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</si>
  <si>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</si>
  <si>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</si>
  <si>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</si>
  <si>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</si>
  <si>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</si>
  <si>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</si>
  <si>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</si>
  <si>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</si>
  <si>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</si>
  <si>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</si>
  <si>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</si>
  <si>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</si>
  <si>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</si>
  <si>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</si>
  <si>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</si>
  <si>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</si>
  <si>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</si>
  <si>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</si>
  <si>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</si>
  <si>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</si>
  <si>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</si>
  <si>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</si>
  <si>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</si>
  <si>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</si>
  <si>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</si>
  <si>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</si>
  <si>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</si>
  <si>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</si>
  <si>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</si>
  <si>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</si>
  <si>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</si>
  <si>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</si>
  <si>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</si>
  <si>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</si>
  <si>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</si>
  <si>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</si>
  <si>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</si>
  <si>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</si>
  <si>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</si>
  <si>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</si>
  <si>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</si>
  <si>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</si>
  <si>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</si>
  <si>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</si>
  <si>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</si>
  <si>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</si>
  <si>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</si>
  <si>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</si>
  <si>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</si>
  <si>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</si>
  <si>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</si>
  <si>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</si>
  <si>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</si>
  <si>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</si>
  <si>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</si>
  <si>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</si>
  <si>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</si>
  <si>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</si>
  <si>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</si>
  <si>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</si>
  <si>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</si>
  <si>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</si>
  <si>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</si>
  <si>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</si>
  <si>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</si>
  <si>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</si>
  <si>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</si>
  <si>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</si>
  <si>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</si>
  <si>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</si>
  <si>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</si>
  <si>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</si>
  <si>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</si>
  <si>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</si>
  <si>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</si>
  <si>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</si>
  <si>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</si>
  <si>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</si>
  <si>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</si>
  <si>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</si>
  <si>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</si>
  <si>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</si>
  <si>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</si>
  <si>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</si>
  <si>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</si>
  <si>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</si>
  <si>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</si>
  <si>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</si>
  <si>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</si>
  <si>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</si>
  <si>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</si>
  <si>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</si>
  <si>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</si>
  <si>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</si>
  <si>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</si>
  <si>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</si>
  <si>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</si>
  <si>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</si>
  <si>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</si>
  <si>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</si>
  <si>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</si>
  <si>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</si>
  <si>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</si>
  <si>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</si>
  <si>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</si>
  <si>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</si>
  <si>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</si>
  <si>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</si>
  <si>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</si>
  <si>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</si>
  <si>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</si>
  <si>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</si>
  <si>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</si>
  <si>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</si>
  <si>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</si>
  <si>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</si>
  <si>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</si>
  <si>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</si>
  <si>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</si>
  <si>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</si>
  <si>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</si>
  <si>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</si>
  <si>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</si>
  <si>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</si>
  <si>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</si>
  <si>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</si>
  <si>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</si>
  <si>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</si>
  <si>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</si>
  <si>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</si>
  <si>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</si>
  <si>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</si>
  <si>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</si>
  <si>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</si>
  <si>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</si>
  <si>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</si>
  <si>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</si>
  <si>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</si>
  <si>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</si>
  <si>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</si>
  <si>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</si>
  <si>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</si>
  <si>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</si>
  <si>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</si>
  <si>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</si>
  <si>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</si>
  <si>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</si>
  <si>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</si>
  <si>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</si>
  <si>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</si>
  <si>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</si>
  <si>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</si>
  <si>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</si>
  <si>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</si>
  <si>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</si>
  <si>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</si>
  <si>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</si>
  <si>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</si>
  <si>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</si>
  <si>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</si>
  <si>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</si>
  <si>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</si>
  <si>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</si>
  <si>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</si>
  <si>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</si>
  <si>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</si>
  <si>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</si>
  <si>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</si>
  <si>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</si>
  <si>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</si>
  <si>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</si>
  <si>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</si>
  <si>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</si>
  <si>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</si>
  <si>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</si>
  <si>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</si>
  <si>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</si>
  <si>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</si>
  <si>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</si>
  <si>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</si>
  <si>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</si>
  <si>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</si>
  <si>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</si>
  <si>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</si>
  <si>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</si>
  <si>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</si>
  <si>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</si>
  <si>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</si>
  <si>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</si>
  <si>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</si>
  <si>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</si>
  <si>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</si>
  <si>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</si>
  <si>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</si>
  <si>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</si>
  <si>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</si>
  <si>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</si>
  <si>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</si>
  <si>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</si>
  <si>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</si>
  <si>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</si>
  <si>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</si>
  <si>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</si>
  <si>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</si>
  <si>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</si>
  <si>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</si>
  <si>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</si>
  <si>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</si>
  <si>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</si>
  <si>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</si>
  <si>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</si>
  <si>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</si>
  <si>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</si>
  <si>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</si>
  <si>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</si>
  <si>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</si>
  <si>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</si>
  <si>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</si>
  <si>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</si>
  <si>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</si>
  <si>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</si>
  <si>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</si>
  <si>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</si>
  <si>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</si>
  <si>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</si>
  <si>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</si>
  <si>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</si>
  <si>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</si>
  <si>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</si>
  <si>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</si>
  <si>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</si>
  <si>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</si>
  <si>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</si>
  <si>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</si>
  <si>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</si>
  <si>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</si>
  <si>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</si>
  <si>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</si>
  <si>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</si>
  <si>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</si>
  <si>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</si>
  <si>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</si>
  <si>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</si>
  <si>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</si>
  <si>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</si>
  <si>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</si>
  <si>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</si>
  <si>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</si>
  <si>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</si>
  <si>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</si>
  <si>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</si>
  <si>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</si>
  <si>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</si>
  <si>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</si>
  <si>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</si>
  <si>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</si>
  <si>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</si>
  <si>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</si>
  <si>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</si>
  <si>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</si>
  <si>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</si>
  <si>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</si>
  <si>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</si>
  <si>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</si>
  <si>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</si>
  <si>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</si>
  <si>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</si>
  <si>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</si>
  <si>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</si>
  <si>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</si>
  <si>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</si>
  <si>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</si>
  <si>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</si>
  <si>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</si>
  <si>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</si>
  <si>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</si>
  <si>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</si>
  <si>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</si>
  <si>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</si>
  <si>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</si>
  <si>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</si>
  <si>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</si>
  <si>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</si>
  <si>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</si>
  <si>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</si>
  <si>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</si>
  <si>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</si>
  <si>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</si>
  <si>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</si>
  <si>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</si>
  <si>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</si>
  <si>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</si>
  <si>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</si>
  <si>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</si>
  <si>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</si>
  <si>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</si>
  <si>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</si>
  <si>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</si>
  <si>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</si>
  <si>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</si>
  <si>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</si>
  <si>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</si>
  <si>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</si>
  <si>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</si>
  <si>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</si>
  <si>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</si>
  <si>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</si>
  <si>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</si>
  <si>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</si>
  <si>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</si>
  <si>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</si>
  <si>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</si>
  <si>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</si>
  <si>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</si>
  <si>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</si>
  <si>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</si>
  <si>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</si>
  <si>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</si>
  <si>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</si>
  <si>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</si>
  <si>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</si>
  <si>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</si>
  <si>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</si>
  <si>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</si>
  <si>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</si>
  <si>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</si>
  <si>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</si>
  <si>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</si>
  <si>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</si>
  <si>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</si>
  <si>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</si>
  <si>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</si>
  <si>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</si>
  <si>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</si>
  <si>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</si>
  <si>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</si>
  <si>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</si>
  <si>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</si>
  <si>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</si>
  <si>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</si>
  <si>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</si>
  <si>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</si>
  <si>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</si>
  <si>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</si>
  <si>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</si>
  <si>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</si>
  <si>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</si>
  <si>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</si>
  <si>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</si>
  <si>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</si>
  <si>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</si>
  <si>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</si>
  <si>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</si>
  <si>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</si>
  <si>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</si>
  <si>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</si>
  <si>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</si>
  <si>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</si>
  <si>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</si>
  <si>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</si>
  <si>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</si>
  <si>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</si>
  <si>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</si>
  <si>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</si>
  <si>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</si>
  <si>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</si>
  <si>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</si>
  <si>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</si>
  <si>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</si>
  <si>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</si>
  <si>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</si>
  <si>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</si>
  <si>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</si>
  <si>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</si>
  <si>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</si>
  <si>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</si>
  <si>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</si>
  <si>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</si>
  <si>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</si>
  <si>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</si>
  <si>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</si>
  <si>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</si>
  <si>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</si>
  <si>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</si>
  <si>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</si>
  <si>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</si>
  <si>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</si>
  <si>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</si>
  <si>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</si>
  <si>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</si>
  <si>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</si>
  <si>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</si>
  <si>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</si>
  <si>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</si>
  <si>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</si>
  <si>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</si>
  <si>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</si>
  <si>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</si>
  <si>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</si>
  <si>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</si>
  <si>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</si>
  <si>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</si>
  <si>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</si>
  <si>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</si>
  <si>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</si>
  <si>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</si>
  <si>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</si>
  <si>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</si>
  <si>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</si>
  <si>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</si>
  <si>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</si>
  <si>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</si>
  <si>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</si>
  <si>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</si>
  <si>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</si>
  <si>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</si>
  <si>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</si>
  <si>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</si>
  <si>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</si>
  <si>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</si>
  <si>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</si>
  <si>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</si>
  <si>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</si>
  <si>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</si>
  <si>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</si>
  <si>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</si>
  <si>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</si>
  <si>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</si>
  <si>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</si>
  <si>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</si>
  <si>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</si>
  <si>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</si>
  <si>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</si>
  <si>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</si>
  <si>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</si>
  <si>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</si>
  <si>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</si>
  <si>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</si>
  <si>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</si>
  <si>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</si>
  <si>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</si>
  <si>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</si>
  <si>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</si>
  <si>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</si>
  <si>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</si>
  <si>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</si>
  <si>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</si>
  <si>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</si>
  <si>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</si>
  <si>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</si>
  <si>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</si>
  <si>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</si>
  <si>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</si>
  <si>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</si>
  <si>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</si>
  <si>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</si>
  <si>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</si>
  <si>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</si>
  <si>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</si>
  <si>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</si>
  <si>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</si>
  <si>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</si>
  <si>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</si>
  <si>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</si>
  <si>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</si>
  <si>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</si>
  <si>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</si>
  <si>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</si>
  <si>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</si>
  <si>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</si>
  <si>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</si>
  <si>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</si>
  <si>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</si>
  <si>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</si>
  <si>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</si>
  <si>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</si>
  <si>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</si>
  <si>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</si>
  <si>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</si>
  <si>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</si>
  <si>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</si>
  <si>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</si>
  <si>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</si>
  <si>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</si>
  <si>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</si>
  <si>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</si>
  <si>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</si>
  <si>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</si>
  <si>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</si>
  <si>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</si>
  <si>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</si>
  <si>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</si>
  <si>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</si>
  <si>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</si>
  <si>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</si>
  <si>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</si>
  <si>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</si>
  <si>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</si>
  <si>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</si>
  <si>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</si>
  <si>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</si>
  <si>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</si>
  <si>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</si>
  <si>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</si>
  <si>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</si>
  <si>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</si>
  <si>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</si>
  <si>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</si>
  <si>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</si>
  <si>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</si>
  <si>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</si>
  <si>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</si>
  <si>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</si>
  <si>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</si>
  <si>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</si>
  <si>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</si>
  <si>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</si>
  <si>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</si>
  <si>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</si>
  <si>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</si>
  <si>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</si>
  <si>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</si>
  <si>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</si>
  <si>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</si>
  <si>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</si>
  <si>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</si>
  <si>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</si>
  <si>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</si>
  <si>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</si>
  <si>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</si>
  <si>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</si>
  <si>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</si>
  <si>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</si>
  <si>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</si>
  <si>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</si>
  <si>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</si>
  <si>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</si>
  <si>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</si>
  <si>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</si>
  <si>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</si>
  <si>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</si>
  <si>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</si>
  <si>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</si>
  <si>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</si>
  <si>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</si>
  <si>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</si>
  <si>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</si>
  <si>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</si>
  <si>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</si>
  <si>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</si>
  <si>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</si>
  <si>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</si>
  <si>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</si>
  <si>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</si>
  <si>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</si>
  <si>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</si>
  <si>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</si>
  <si>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</si>
  <si>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</si>
  <si>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</si>
  <si>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</si>
  <si>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</si>
  <si>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</si>
  <si>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</si>
  <si>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</si>
  <si>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</si>
  <si>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</si>
  <si>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</si>
  <si>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</si>
  <si>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</si>
  <si>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</si>
  <si>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</si>
  <si>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</si>
  <si>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</si>
  <si>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</si>
  <si>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</si>
  <si>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</si>
  <si>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</si>
  <si>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</si>
  <si>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</si>
  <si>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</si>
  <si>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</si>
  <si>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</si>
  <si>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</si>
  <si>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</si>
  <si>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</si>
  <si>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</si>
  <si>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</si>
  <si>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</si>
  <si>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</si>
  <si>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</si>
  <si>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</si>
  <si>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</si>
  <si>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</si>
  <si>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</si>
  <si>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</si>
  <si>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</si>
  <si>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</si>
  <si>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</si>
  <si>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</si>
  <si>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</si>
  <si>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</si>
  <si>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</si>
  <si>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</si>
  <si>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</si>
  <si>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</si>
  <si>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</si>
  <si>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</si>
  <si>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</si>
  <si>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</si>
  <si>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</si>
  <si>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</si>
  <si>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</si>
  <si>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</si>
  <si>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</si>
  <si>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</si>
  <si>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</si>
  <si>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</si>
  <si>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</si>
  <si>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</si>
  <si>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</si>
  <si>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</si>
  <si>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</si>
  <si>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</si>
  <si>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</si>
  <si>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</si>
  <si>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</si>
  <si>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</si>
  <si>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</si>
  <si>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</si>
  <si>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</si>
  <si>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</si>
  <si>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</si>
  <si>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</si>
  <si>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</si>
  <si>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</si>
  <si>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</si>
  <si>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</si>
  <si>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</si>
  <si>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</si>
  <si>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</si>
  <si>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</si>
  <si>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</si>
  <si>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</si>
  <si>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</si>
  <si>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</si>
  <si>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</si>
  <si>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</si>
  <si>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</si>
  <si>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</si>
  <si>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</si>
  <si>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</si>
  <si>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</si>
  <si>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</si>
  <si>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</si>
  <si>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</si>
  <si>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</si>
  <si>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</si>
  <si>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</si>
  <si>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</si>
  <si>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</si>
  <si>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</si>
  <si>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</si>
  <si>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</si>
  <si>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</si>
  <si>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</si>
  <si>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</si>
  <si>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</si>
  <si>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</si>
  <si>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</si>
  <si>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</si>
  <si>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</si>
  <si>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</si>
  <si>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</si>
  <si>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</si>
  <si>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</si>
  <si>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</si>
  <si>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</si>
  <si>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</si>
  <si>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</si>
  <si>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</si>
  <si>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</si>
  <si>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</si>
  <si>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</si>
  <si>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</si>
  <si>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</si>
  <si>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</si>
  <si>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</si>
  <si>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</si>
  <si>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</si>
  <si>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</si>
  <si>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</si>
  <si>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</si>
  <si>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</si>
  <si>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</si>
  <si>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</si>
  <si>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</si>
  <si>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</si>
  <si>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</si>
  <si>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</si>
  <si>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</si>
  <si>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</si>
  <si>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</si>
  <si>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</si>
  <si>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</si>
  <si>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</si>
  <si>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</si>
  <si>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</si>
  <si>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</si>
  <si>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</si>
  <si>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</si>
  <si>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</si>
  <si>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</si>
  <si>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</si>
  <si>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</si>
  <si>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</si>
  <si>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</si>
  <si>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</si>
  <si>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</si>
  <si>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</si>
  <si>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</si>
  <si>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</si>
  <si>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</si>
  <si>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</si>
  <si>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</si>
  <si>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</si>
  <si>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</si>
  <si>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</si>
  <si>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</si>
  <si>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</si>
  <si>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</si>
  <si>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</si>
  <si>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</si>
  <si>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</si>
  <si>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</si>
  <si>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</si>
  <si>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</si>
  <si>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</si>
  <si>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</si>
  <si>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</si>
  <si>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</si>
  <si>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</si>
  <si>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</si>
  <si>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</si>
  <si>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</si>
  <si>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</si>
  <si>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</si>
  <si>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</si>
  <si>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</si>
  <si>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</si>
  <si>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</si>
  <si>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</si>
  <si>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</si>
  <si>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</si>
  <si>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</si>
  <si>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</si>
  <si>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</si>
  <si>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</si>
  <si>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</si>
  <si>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</si>
  <si>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</si>
  <si>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</si>
  <si>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</si>
  <si>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</si>
  <si>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</si>
  <si>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</si>
  <si>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</si>
  <si>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</si>
  <si>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</si>
  <si>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</si>
  <si>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</si>
  <si>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</si>
  <si>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</si>
  <si>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</si>
  <si>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</si>
  <si>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</si>
  <si>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</si>
  <si>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</si>
  <si>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</si>
  <si>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</si>
  <si>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</si>
  <si>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</si>
  <si>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</si>
  <si>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</si>
  <si>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</si>
  <si>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</si>
  <si>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</si>
  <si>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</si>
  <si>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</si>
  <si>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</si>
  <si>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</si>
  <si>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</si>
  <si>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</si>
  <si>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</si>
  <si>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</si>
  <si>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</si>
  <si>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</si>
  <si>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</si>
  <si>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</si>
  <si>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</si>
  <si>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</si>
  <si>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</si>
  <si>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</si>
  <si>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</si>
  <si>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</si>
  <si>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</si>
  <si>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</si>
  <si>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</si>
  <si>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</si>
  <si>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</si>
  <si>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</si>
  <si>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</si>
  <si>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</si>
  <si>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</si>
  <si>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</si>
  <si>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</si>
  <si>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</si>
  <si>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</si>
  <si>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</si>
  <si>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</si>
  <si>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</si>
  <si>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</si>
  <si>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</si>
  <si>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</si>
  <si>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</si>
  <si>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</si>
  <si>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</si>
  <si>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</si>
  <si>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</si>
  <si>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</si>
  <si>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</si>
  <si>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</si>
  <si>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</si>
  <si>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</si>
  <si>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</si>
  <si>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</si>
  <si>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</si>
  <si>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</si>
  <si>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</si>
  <si>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</si>
  <si>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</si>
  <si>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</si>
  <si>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</si>
  <si>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</si>
  <si>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</si>
  <si>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</si>
  <si>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</si>
  <si>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</si>
  <si>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</si>
  <si>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</si>
  <si>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</si>
  <si>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</si>
  <si>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</si>
  <si>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</si>
  <si>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</si>
  <si>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</si>
  <si>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</si>
  <si>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</si>
  <si>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</si>
  <si>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</si>
  <si>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</si>
  <si>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</si>
  <si>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</si>
  <si>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</si>
  <si>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</si>
  <si>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</si>
  <si>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</si>
  <si>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</si>
  <si>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</si>
  <si>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</si>
  <si>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</si>
  <si>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</si>
  <si>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</si>
  <si>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</si>
  <si>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</si>
  <si>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</si>
  <si>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</si>
  <si>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</si>
  <si>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</si>
  <si>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</si>
  <si>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</si>
  <si>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</si>
  <si>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</si>
  <si>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</si>
  <si>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</si>
  <si>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</si>
  <si>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</si>
  <si>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</si>
  <si>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</si>
  <si>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</si>
  <si>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</si>
  <si>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</si>
  <si>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</si>
  <si>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</si>
  <si>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</si>
  <si>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</si>
  <si>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</si>
  <si>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</si>
  <si>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</si>
  <si>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</si>
  <si>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</si>
  <si>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</si>
  <si>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</si>
  <si>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</si>
  <si>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</si>
  <si>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</si>
  <si>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</si>
  <si>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</si>
  <si>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</si>
  <si>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</si>
  <si>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</si>
  <si>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</si>
  <si>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</si>
  <si>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</si>
  <si>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</si>
  <si>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</si>
  <si>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</si>
  <si>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</si>
  <si>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</si>
  <si>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</si>
  <si>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</si>
  <si>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</si>
  <si>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</si>
  <si>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</si>
  <si>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</si>
  <si>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</si>
  <si>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</si>
  <si>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</si>
  <si>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</si>
  <si>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</si>
  <si>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</si>
  <si>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</si>
  <si>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</si>
  <si>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</si>
  <si>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</si>
  <si>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</si>
  <si>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</si>
  <si>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</si>
  <si>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</si>
  <si>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</si>
  <si>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</si>
  <si>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</si>
  <si>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</si>
  <si>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</si>
  <si>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</si>
  <si>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</si>
  <si>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</si>
  <si>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</si>
  <si>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</si>
  <si>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</si>
  <si>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</si>
  <si>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</si>
  <si>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</si>
  <si>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</si>
  <si>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</si>
  <si>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</si>
  <si>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</si>
  <si>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</si>
  <si>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</si>
  <si>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</si>
  <si>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</si>
  <si>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</si>
  <si>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</si>
  <si>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</si>
  <si>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</si>
  <si>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</si>
  <si>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</si>
  <si>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</si>
  <si>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</si>
  <si>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</si>
  <si>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</si>
  <si>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</si>
  <si>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</si>
  <si>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</si>
  <si>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</si>
  <si>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</si>
  <si>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</si>
  <si>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</si>
  <si>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</si>
  <si>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</si>
  <si>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</si>
  <si>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</si>
  <si>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</si>
  <si>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</si>
  <si>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</si>
  <si>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</si>
  <si>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</si>
  <si>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</si>
  <si>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</si>
  <si>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</si>
  <si>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</si>
  <si>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</si>
  <si>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</si>
  <si>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</si>
  <si>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</si>
  <si>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</si>
  <si>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</si>
  <si>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</si>
  <si>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</si>
  <si>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</si>
  <si>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</si>
  <si>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</si>
  <si>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</si>
  <si>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</si>
  <si>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</si>
  <si>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</si>
  <si>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</si>
  <si>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</si>
  <si>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</si>
  <si>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</si>
  <si>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</si>
  <si>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</si>
  <si>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</si>
  <si>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</si>
  <si>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</si>
  <si>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</si>
  <si>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</si>
  <si>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</si>
  <si>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</si>
  <si>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</si>
  <si>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</si>
  <si>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</si>
  <si>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</si>
  <si>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</si>
  <si>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</si>
  <si>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</si>
  <si>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</si>
  <si>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</si>
  <si>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</si>
  <si>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</si>
  <si>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</si>
  <si>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</si>
  <si>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</si>
  <si>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</si>
  <si>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</si>
  <si>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</si>
  <si>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</si>
  <si>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</si>
  <si>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</si>
  <si>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</si>
  <si>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</si>
  <si>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</si>
  <si>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</si>
  <si>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</si>
  <si>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</si>
  <si>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</si>
  <si>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</si>
  <si>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</si>
  <si>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</si>
  <si>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</si>
  <si>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</si>
  <si>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</si>
  <si>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</si>
  <si>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</si>
  <si>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</si>
  <si>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</si>
  <si>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</si>
  <si>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</si>
  <si>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</si>
  <si>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</si>
  <si>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</si>
  <si>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</si>
  <si>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</si>
  <si>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</si>
  <si>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</si>
  <si>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</si>
  <si>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</si>
  <si>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</si>
  <si>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</si>
  <si>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</si>
  <si>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</si>
  <si>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</si>
  <si>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</si>
  <si>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</si>
  <si>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</si>
  <si>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</si>
  <si>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</si>
  <si>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</si>
  <si>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</si>
  <si>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</si>
  <si>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</si>
  <si>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</si>
  <si>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</si>
  <si>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</si>
  <si>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</si>
  <si>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</si>
  <si>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</si>
  <si>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</si>
  <si>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</si>
  <si>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</si>
  <si>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</si>
  <si>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</si>
  <si>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</si>
  <si>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</si>
  <si>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</si>
  <si>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</si>
  <si>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</si>
  <si>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</si>
  <si>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</si>
  <si>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</si>
  <si>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</si>
  <si>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</si>
  <si>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</si>
  <si>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</si>
  <si>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</si>
  <si>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</si>
  <si>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</si>
  <si>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</si>
  <si>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</si>
  <si>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</si>
  <si>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</si>
  <si>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</si>
  <si>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</si>
  <si>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</si>
  <si>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</si>
  <si>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</si>
  <si>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</si>
  <si>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</si>
  <si>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</si>
  <si>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</si>
  <si>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</si>
  <si>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</si>
  <si>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</si>
  <si>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</si>
  <si>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</si>
  <si>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</si>
  <si>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</si>
  <si>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</si>
  <si>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</si>
  <si>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</si>
  <si>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</si>
  <si>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</si>
  <si>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</si>
  <si>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</si>
  <si>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</si>
  <si>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</si>
  <si>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</si>
  <si>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</si>
  <si>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</si>
  <si>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</si>
  <si>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</si>
  <si>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</si>
  <si>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</si>
  <si>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</si>
  <si>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</si>
  <si>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</si>
  <si>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</si>
  <si>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</si>
  <si>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</si>
  <si>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</si>
  <si>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</si>
  <si>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</si>
  <si>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</si>
  <si>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</si>
  <si>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</si>
  <si>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</si>
  <si>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</si>
  <si>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</si>
  <si>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</si>
  <si>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</si>
  <si>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</si>
  <si>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</si>
  <si>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</si>
  <si>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</si>
  <si>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</si>
  <si>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</si>
  <si>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</si>
  <si>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</si>
  <si>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</si>
  <si>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</si>
  <si>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</si>
  <si>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</si>
  <si>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</si>
  <si>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</si>
  <si>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</si>
  <si>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</si>
  <si>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</si>
  <si>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</si>
  <si>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</si>
  <si>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</si>
  <si>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</si>
  <si>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</si>
  <si>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</si>
  <si>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</si>
  <si>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</si>
  <si>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</si>
  <si>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</si>
  <si>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</si>
  <si>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</si>
  <si>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</si>
  <si>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</si>
  <si>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</si>
  <si>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</si>
  <si>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</si>
  <si>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</si>
  <si>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</si>
  <si>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</si>
  <si>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</si>
  <si>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</si>
  <si>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</si>
  <si>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</si>
  <si>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</si>
  <si>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</si>
  <si>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</si>
  <si>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</si>
  <si>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</si>
  <si>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</si>
  <si>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</si>
  <si>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</si>
  <si>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</si>
  <si>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</si>
  <si>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</si>
  <si>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</si>
  <si>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</si>
  <si>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</si>
  <si>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</si>
  <si>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</si>
  <si>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</si>
  <si>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</si>
  <si>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</si>
  <si>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</si>
  <si>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</si>
  <si>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</si>
  <si>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</si>
  <si>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</si>
  <si>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</si>
  <si>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</si>
  <si>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</si>
  <si>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</si>
  <si>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</si>
  <si>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</si>
  <si>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</si>
  <si>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</si>
  <si>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</si>
  <si>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</si>
  <si>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</si>
  <si>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</si>
  <si>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</si>
  <si>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</si>
  <si>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</si>
  <si>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</si>
  <si>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</si>
  <si>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</si>
  <si>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</si>
  <si>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</si>
  <si>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</si>
  <si>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</si>
  <si>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</si>
  <si>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</si>
  <si>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</si>
  <si>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</si>
  <si>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</si>
  <si>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</si>
  <si>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</si>
  <si>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</si>
  <si>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</si>
  <si>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</si>
  <si>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</si>
  <si>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</si>
  <si>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</si>
  <si>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</si>
  <si>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</si>
  <si>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</si>
  <si>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</si>
  <si>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</si>
  <si>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</si>
  <si>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</si>
  <si>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</si>
  <si>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</si>
  <si>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</si>
  <si>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</si>
  <si>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</si>
  <si>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</si>
  <si>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</si>
  <si>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</si>
  <si>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</si>
  <si>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</si>
  <si>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</si>
  <si>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</si>
  <si>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</si>
  <si>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</si>
  <si>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</si>
  <si>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</si>
  <si>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</si>
  <si>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</si>
  <si>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</si>
  <si>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</si>
  <si>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</si>
  <si>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</si>
  <si>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</si>
  <si>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</si>
  <si>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</si>
  <si>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</si>
  <si>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</si>
  <si>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</si>
  <si>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</si>
  <si>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</si>
  <si>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</si>
  <si>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</si>
  <si>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</si>
  <si>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</si>
  <si>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</si>
  <si>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</si>
  <si>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</si>
  <si>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</si>
  <si>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</si>
  <si>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</si>
  <si>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</si>
  <si>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</si>
  <si>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</si>
  <si>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</si>
  <si>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</si>
  <si>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</si>
  <si>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</si>
  <si>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</si>
  <si>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</si>
  <si>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</si>
  <si>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</si>
  <si>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</si>
  <si>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</si>
  <si>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</si>
  <si>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</si>
  <si>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</si>
  <si>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</si>
  <si>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</si>
  <si>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</si>
  <si>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</si>
  <si>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</si>
  <si>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</si>
  <si>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</si>
  <si>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</si>
  <si>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</si>
  <si>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</si>
  <si>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</si>
  <si>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</si>
  <si>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</si>
  <si>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</si>
  <si>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</si>
  <si>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</si>
  <si>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</si>
  <si>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</si>
  <si>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</si>
  <si>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</si>
  <si>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</si>
  <si>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</si>
  <si>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</si>
  <si>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</si>
  <si>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</si>
  <si>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</si>
  <si>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</si>
  <si>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</si>
  <si>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</si>
  <si>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</si>
  <si>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</si>
  <si>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</si>
  <si>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</si>
  <si>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</si>
  <si>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</si>
  <si>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</si>
  <si>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</si>
  <si>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</si>
  <si>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</si>
  <si>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</si>
  <si>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</si>
  <si>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</si>
  <si>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</si>
  <si>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</si>
  <si>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</si>
  <si>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</si>
  <si>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</si>
  <si>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</si>
  <si>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</si>
  <si>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</si>
  <si>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</si>
  <si>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</si>
  <si>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</si>
  <si>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</si>
  <si>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</si>
  <si>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</si>
  <si>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</si>
  <si>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</si>
  <si>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</si>
  <si>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</si>
  <si>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</si>
  <si>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</si>
  <si>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</si>
  <si>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</si>
  <si>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</si>
  <si>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</si>
  <si>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</si>
  <si>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</si>
  <si>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</si>
  <si>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</si>
  <si>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</si>
  <si>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</si>
  <si>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</si>
  <si>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</si>
  <si>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</si>
  <si>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</si>
  <si>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</si>
  <si>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</si>
  <si>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</si>
  <si>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</si>
  <si>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</si>
  <si>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</si>
  <si>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</si>
  <si>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</si>
  <si>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</si>
  <si>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</si>
  <si>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</si>
  <si>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</si>
  <si>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</si>
  <si>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</si>
  <si>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</si>
  <si>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</si>
  <si>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</si>
  <si>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</si>
  <si>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</si>
  <si>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</si>
  <si>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</si>
  <si>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</si>
  <si>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</si>
  <si>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</si>
  <si>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</si>
  <si>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</si>
  <si>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</si>
  <si>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</si>
  <si>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</si>
  <si>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</si>
  <si>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</si>
  <si>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</si>
  <si>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</si>
  <si>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</si>
  <si>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</si>
  <si>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</si>
  <si>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</si>
  <si>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</si>
  <si>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</si>
  <si>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</si>
  <si>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</si>
  <si>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</si>
  <si>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</si>
  <si>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</si>
  <si>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</si>
  <si>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</si>
  <si>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</si>
  <si>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</si>
  <si>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</si>
  <si>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</si>
  <si>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</si>
  <si>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</si>
  <si>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</si>
  <si>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</si>
  <si>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</si>
  <si>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</si>
  <si>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</si>
  <si>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</si>
  <si>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</si>
  <si>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</si>
  <si>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</si>
  <si>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</si>
  <si>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</si>
  <si>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</si>
  <si>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</si>
  <si>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</si>
  <si>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</si>
  <si>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</si>
  <si>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</si>
  <si>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</si>
  <si>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</si>
  <si>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</si>
  <si>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</si>
  <si>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</si>
  <si>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</si>
  <si>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</si>
  <si>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</si>
  <si>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</si>
  <si>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</si>
  <si>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</si>
  <si>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</si>
  <si>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</si>
  <si>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</si>
  <si>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</si>
  <si>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</si>
  <si>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</si>
  <si>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</si>
  <si>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</si>
  <si>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</si>
  <si>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</si>
  <si>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</si>
  <si>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</si>
  <si>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</si>
  <si>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</si>
  <si>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</si>
  <si>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</si>
  <si>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</si>
  <si>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</si>
  <si>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</si>
  <si>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</si>
  <si>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</si>
  <si>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</si>
  <si>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</si>
  <si>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</si>
  <si>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</si>
  <si>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</si>
  <si>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</si>
  <si>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</si>
  <si>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</si>
  <si>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</si>
  <si>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</si>
  <si>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</si>
  <si>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</si>
  <si>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</si>
  <si>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</si>
  <si>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</si>
  <si>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</si>
  <si>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</si>
  <si>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</si>
  <si>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</si>
  <si>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</si>
  <si>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</si>
  <si>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</si>
  <si>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</si>
  <si>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</si>
  <si>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</si>
  <si>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</si>
  <si>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</si>
  <si>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</si>
  <si>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</si>
  <si>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</si>
  <si>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</si>
  <si>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</si>
  <si>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</si>
  <si>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</si>
  <si>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</si>
  <si>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</si>
  <si>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</si>
  <si>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</si>
  <si>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</si>
  <si>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</si>
  <si>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</si>
  <si>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</si>
  <si>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</si>
  <si>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</si>
  <si>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</si>
  <si>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</si>
  <si>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</si>
  <si>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</si>
  <si>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</si>
  <si>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</si>
  <si>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</si>
  <si>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</si>
  <si>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</si>
  <si>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</si>
  <si>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</si>
  <si>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</si>
  <si>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</si>
  <si>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</si>
  <si>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</si>
  <si>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</si>
  <si>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</si>
  <si>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</si>
  <si>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</si>
  <si>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</si>
  <si>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</si>
  <si>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</si>
  <si>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</si>
  <si>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</si>
  <si>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</si>
  <si>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</si>
  <si>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</si>
  <si>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</si>
  <si>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</si>
  <si>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</si>
  <si>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</si>
  <si>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</si>
  <si>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</si>
  <si>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</si>
  <si>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</si>
  <si>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</si>
  <si>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</si>
  <si>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</si>
  <si>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</si>
  <si>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</si>
  <si>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</si>
  <si>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</si>
  <si>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</si>
  <si>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</si>
  <si>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</si>
  <si>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</si>
  <si>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</si>
  <si>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</si>
  <si>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</si>
  <si>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</si>
  <si>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</si>
  <si>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</si>
  <si>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</si>
  <si>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</si>
  <si>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</si>
  <si>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</si>
  <si>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</si>
  <si>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</si>
  <si>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</si>
  <si>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</si>
  <si>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</si>
  <si>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</si>
  <si>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</si>
  <si>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</si>
  <si>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</si>
  <si>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</si>
  <si>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</si>
  <si>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</si>
  <si>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</si>
  <si>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</si>
  <si>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</si>
  <si>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</si>
  <si>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</si>
  <si>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</si>
  <si>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</si>
  <si>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</si>
  <si>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</si>
  <si>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</si>
  <si>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</si>
  <si>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</si>
  <si>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</si>
  <si>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</si>
  <si>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</si>
  <si>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</si>
  <si>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</si>
  <si>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</si>
  <si>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</si>
  <si>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</si>
  <si>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</si>
  <si>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</si>
  <si>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</si>
  <si>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</si>
  <si>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</si>
  <si>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</si>
  <si>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</si>
  <si>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</si>
  <si>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</si>
  <si>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</si>
  <si>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</si>
  <si>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</si>
  <si>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</si>
  <si>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</si>
  <si>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</si>
  <si>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</si>
  <si>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</si>
  <si>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</si>
  <si>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</si>
  <si>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</si>
  <si>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</si>
  <si>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</si>
  <si>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</si>
  <si>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</si>
  <si>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</si>
  <si>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</si>
  <si>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</si>
  <si>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</si>
  <si>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</si>
  <si>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</si>
  <si>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</si>
  <si>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</si>
  <si>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</si>
  <si>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</si>
  <si>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</si>
  <si>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</si>
  <si>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</si>
  <si>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</si>
  <si>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</si>
  <si>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</si>
  <si>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</si>
  <si>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</si>
  <si>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</si>
  <si>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</si>
  <si>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</si>
  <si>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</si>
  <si>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</si>
  <si>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</si>
  <si>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</si>
  <si>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</si>
  <si>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</si>
  <si>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</si>
  <si>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</si>
  <si>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</si>
  <si>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</si>
  <si>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</si>
  <si>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</si>
  <si>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</si>
  <si>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</si>
  <si>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</si>
  <si>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</si>
  <si>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</si>
  <si>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</si>
  <si>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</si>
  <si>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</si>
  <si>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</si>
  <si>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</si>
  <si>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</si>
  <si>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</si>
  <si>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</si>
  <si>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</si>
  <si>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</si>
  <si>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</si>
  <si>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</si>
  <si>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</si>
  <si>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</si>
  <si>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</si>
  <si>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</si>
  <si>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</si>
  <si>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</si>
  <si>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</si>
  <si>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</si>
  <si>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</si>
  <si>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</si>
  <si>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</si>
  <si>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</si>
  <si>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</si>
  <si>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</si>
  <si>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</si>
  <si>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</si>
  <si>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</si>
  <si>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</si>
  <si>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</si>
  <si>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</si>
  <si>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</si>
  <si>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</si>
  <si>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</si>
  <si>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</si>
  <si>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</si>
  <si>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</si>
  <si>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</si>
  <si>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</si>
  <si>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</si>
  <si>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</si>
  <si>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</si>
  <si>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</si>
  <si>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</si>
  <si>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</si>
  <si>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</si>
  <si>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</si>
  <si>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</si>
  <si>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</si>
  <si>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</si>
  <si>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</si>
  <si>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</si>
  <si>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</si>
  <si>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</si>
  <si>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</si>
  <si>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</si>
  <si>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</si>
  <si>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</si>
  <si>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</si>
  <si>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</si>
  <si>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</si>
  <si>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</si>
  <si>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</si>
  <si>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</si>
  <si>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</si>
  <si>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</si>
  <si>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</si>
  <si>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</si>
  <si>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</si>
  <si>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</si>
  <si>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</si>
  <si>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</si>
  <si>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</si>
  <si>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</si>
  <si>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</si>
  <si>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</si>
  <si>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</si>
  <si>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</si>
  <si>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</si>
  <si>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</si>
  <si>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</si>
  <si>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</si>
  <si>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</si>
  <si>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</si>
  <si>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</si>
  <si>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</si>
  <si>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</si>
  <si>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</si>
  <si>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</si>
  <si>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</si>
  <si>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</si>
  <si>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</si>
  <si>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</si>
  <si>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</si>
  <si>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</si>
  <si>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</si>
  <si>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</si>
  <si>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</si>
  <si>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</si>
  <si>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</si>
  <si>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</si>
  <si>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</si>
  <si>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</si>
  <si>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</si>
  <si>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</si>
  <si>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</si>
  <si>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</si>
  <si>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</si>
  <si>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</si>
  <si>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</si>
  <si>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</si>
  <si>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</si>
  <si>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</si>
  <si>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</si>
  <si>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</si>
  <si>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</si>
  <si>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</si>
  <si>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</si>
  <si>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</si>
  <si>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</si>
  <si>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</si>
  <si>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</si>
  <si>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</si>
  <si>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</si>
  <si>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</si>
  <si>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</si>
  <si>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</si>
  <si>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</si>
  <si>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</si>
  <si>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</si>
  <si>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</si>
  <si>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</si>
  <si>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</si>
  <si>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</si>
  <si>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</si>
  <si>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</si>
  <si>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</si>
  <si>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</si>
  <si>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</si>
  <si>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</si>
  <si>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</si>
  <si>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</si>
  <si>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</si>
  <si>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</si>
  <si>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</si>
  <si>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</si>
  <si>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</si>
  <si>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</si>
  <si>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</si>
  <si>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</si>
  <si>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</si>
  <si>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</si>
  <si>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</si>
  <si>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</si>
  <si>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</si>
  <si>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</si>
  <si>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</si>
  <si>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</si>
  <si>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</si>
  <si>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</si>
  <si>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</si>
  <si>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</si>
  <si>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</si>
  <si>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</si>
  <si>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</si>
  <si>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</si>
  <si>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</si>
  <si>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</si>
  <si>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</si>
  <si>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</si>
  <si>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</si>
  <si>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</si>
  <si>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</si>
  <si>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</si>
  <si>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</si>
  <si>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</si>
  <si>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</si>
  <si>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</si>
  <si>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</si>
  <si>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</si>
  <si>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</si>
  <si>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</si>
  <si>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</si>
  <si>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</si>
  <si>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</si>
  <si>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</si>
  <si>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</si>
  <si>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</si>
  <si>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</si>
  <si>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</si>
  <si>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</si>
  <si>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</si>
  <si>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</si>
  <si>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</si>
  <si>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</si>
  <si>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</si>
  <si>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</si>
  <si>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</si>
  <si>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</si>
  <si>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</si>
  <si>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</si>
  <si>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</si>
  <si>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</si>
  <si>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</si>
  <si>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</si>
  <si>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</si>
  <si>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</si>
  <si>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</si>
  <si>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</si>
  <si>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</si>
  <si>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</si>
  <si>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</si>
  <si>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</si>
  <si>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</si>
  <si>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</si>
  <si>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</si>
  <si>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</si>
  <si>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</si>
  <si>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</si>
  <si>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</si>
  <si>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</si>
  <si>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</si>
  <si>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</si>
  <si>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</si>
  <si>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</si>
  <si>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</si>
  <si>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</si>
  <si>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</si>
  <si>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</si>
  <si>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</si>
  <si>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</si>
  <si>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</si>
  <si>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</si>
  <si>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</si>
  <si>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</si>
  <si>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</si>
  <si>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</si>
  <si>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</si>
  <si>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</si>
  <si>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</si>
  <si>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</si>
  <si>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</si>
  <si>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</si>
  <si>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</si>
  <si>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</si>
  <si>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</si>
  <si>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</si>
  <si>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</si>
  <si>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</si>
  <si>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</si>
  <si>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</si>
  <si>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</si>
  <si>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</si>
  <si>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</si>
  <si>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</si>
  <si>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</si>
  <si>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</si>
  <si>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</si>
  <si>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</si>
  <si>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</si>
  <si>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</si>
  <si>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</si>
  <si>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</si>
  <si>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</si>
  <si>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</si>
  <si>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</si>
  <si>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</si>
  <si>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</si>
  <si>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</si>
  <si>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</si>
  <si>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</si>
  <si>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</si>
  <si>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</si>
  <si>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</si>
  <si>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</si>
  <si>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</si>
  <si>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</si>
  <si>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</si>
  <si>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</si>
  <si>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</si>
  <si>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</si>
  <si>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</si>
  <si>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</si>
  <si>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</si>
  <si>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</si>
  <si>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</si>
  <si>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</si>
  <si>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</si>
  <si>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</si>
  <si>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</si>
  <si>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</si>
  <si>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</si>
  <si>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</si>
  <si>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</si>
  <si>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</si>
  <si>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</si>
  <si>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</si>
  <si>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</si>
  <si>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</si>
  <si>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</si>
  <si>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</si>
  <si>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</si>
  <si>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</si>
  <si>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</si>
  <si>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</si>
  <si>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</si>
  <si>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</si>
  <si>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</si>
  <si>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</si>
  <si>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</si>
  <si>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</si>
  <si>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</si>
  <si>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</si>
  <si>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</si>
  <si>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</si>
  <si>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</si>
  <si>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</si>
  <si>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</si>
  <si>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</si>
  <si>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</si>
  <si>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</si>
  <si>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</si>
  <si>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</si>
  <si>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</si>
  <si>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</si>
  <si>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</si>
  <si>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</si>
  <si>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</si>
  <si>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</si>
  <si>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</si>
  <si>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</si>
  <si>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</si>
  <si>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</si>
  <si>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</si>
  <si>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</si>
  <si>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</si>
  <si>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</si>
  <si>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</si>
  <si>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</si>
  <si>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</si>
  <si>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</si>
  <si>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</si>
  <si>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</si>
  <si>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</si>
  <si>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</si>
  <si>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</si>
  <si>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</si>
  <si>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</si>
  <si>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</si>
  <si>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</si>
  <si>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</si>
  <si>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</si>
  <si>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</si>
  <si>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</si>
  <si>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</si>
  <si>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</si>
  <si>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</si>
  <si>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</si>
  <si>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</si>
  <si>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</si>
  <si>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</si>
  <si>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</si>
  <si>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</si>
  <si>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</si>
  <si>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</si>
  <si>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</si>
  <si>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</si>
  <si>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</si>
  <si>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</si>
  <si>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</si>
  <si>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</si>
  <si>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</si>
  <si>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</si>
  <si>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</si>
  <si>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</si>
  <si>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</si>
  <si>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</si>
  <si>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</si>
  <si>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</si>
  <si>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</si>
  <si>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</si>
  <si>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</si>
  <si>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</si>
  <si>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</si>
  <si>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</si>
  <si>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</si>
  <si>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</si>
  <si>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</si>
  <si>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</si>
  <si>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</si>
  <si>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</si>
  <si>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</si>
  <si>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</si>
  <si>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</si>
  <si>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</si>
  <si>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</si>
  <si>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</si>
  <si>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</si>
  <si>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</si>
  <si>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</si>
  <si>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</si>
  <si>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</si>
  <si>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</si>
  <si>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</si>
  <si>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</si>
  <si>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</si>
  <si>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</si>
  <si>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</si>
  <si>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</si>
  <si>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</si>
  <si>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</si>
  <si>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</si>
  <si>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</si>
  <si>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</si>
  <si>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</si>
  <si>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</si>
  <si>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</si>
  <si>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</si>
  <si>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</si>
  <si>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</si>
  <si>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</si>
  <si>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</si>
  <si>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</si>
  <si>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</si>
  <si>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</si>
  <si>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</si>
  <si>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</si>
  <si>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</si>
  <si>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</si>
  <si>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</si>
  <si>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</si>
  <si>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</si>
  <si>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</si>
  <si>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</si>
  <si>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</si>
  <si>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</si>
  <si>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</si>
  <si>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</si>
  <si>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</si>
  <si>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</si>
  <si>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</si>
  <si>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</si>
  <si>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</si>
  <si>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</si>
  <si>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</si>
  <si>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</si>
  <si>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</si>
  <si>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</si>
  <si>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</si>
  <si>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</si>
  <si>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</si>
  <si>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</si>
  <si>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</si>
  <si>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</si>
  <si>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</si>
  <si>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</si>
  <si>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</si>
  <si>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</si>
  <si>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</si>
  <si>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</si>
  <si>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</si>
  <si>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</si>
  <si>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</si>
  <si>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</si>
  <si>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</si>
  <si>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</si>
  <si>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</si>
  <si>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</si>
  <si>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</si>
  <si>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</si>
  <si>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</si>
  <si>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</si>
  <si>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</si>
  <si>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</si>
  <si>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</si>
  <si>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</si>
  <si>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</si>
  <si>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</si>
  <si>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</si>
  <si>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</si>
  <si>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</si>
  <si>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</si>
  <si>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</si>
  <si>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</si>
  <si>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</si>
  <si>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</si>
  <si>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</si>
  <si>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</si>
  <si>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</si>
  <si>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</si>
  <si>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</si>
  <si>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</si>
  <si>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</si>
  <si>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</si>
  <si>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</si>
  <si>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</si>
  <si>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</si>
  <si>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</si>
  <si>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</si>
  <si>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</si>
  <si>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</si>
  <si>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</si>
  <si>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</si>
  <si>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</si>
  <si>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</si>
  <si>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</si>
  <si>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</si>
  <si>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</si>
  <si>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</si>
  <si>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</si>
  <si>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</si>
  <si>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</si>
  <si>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</si>
  <si>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</si>
  <si>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</si>
  <si>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</si>
  <si>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</si>
  <si>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</si>
  <si>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</si>
  <si>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</si>
  <si>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</si>
  <si>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</si>
  <si>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</si>
  <si>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</si>
  <si>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</si>
  <si>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</si>
  <si>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</si>
  <si>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</si>
  <si>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</si>
  <si>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</si>
  <si>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</si>
  <si>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</si>
  <si>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</si>
  <si>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</si>
  <si>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</si>
  <si>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</si>
  <si>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</si>
  <si>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</si>
  <si>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</si>
  <si>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</si>
  <si>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</si>
  <si>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</si>
  <si>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</si>
  <si>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</si>
  <si>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</si>
  <si>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</si>
  <si>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</si>
  <si>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</si>
  <si>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</si>
  <si>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</si>
  <si>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</si>
  <si>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</si>
  <si>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</si>
  <si>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</si>
  <si>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</si>
  <si>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</si>
  <si>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</si>
  <si>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</si>
  <si>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</si>
  <si>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</si>
  <si>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</si>
  <si>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</si>
  <si>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</si>
  <si>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</si>
  <si>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</si>
  <si>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</si>
  <si>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</si>
  <si>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</si>
  <si>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</si>
  <si>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</si>
  <si>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</si>
  <si>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</si>
  <si>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</si>
  <si>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</si>
  <si>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</si>
  <si>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</si>
  <si>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</si>
  <si>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</si>
  <si>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</si>
  <si>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</si>
  <si>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</si>
  <si>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</si>
  <si>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</si>
  <si>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</si>
  <si>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</si>
  <si>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</si>
  <si>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</si>
  <si>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</si>
  <si>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</si>
  <si>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</si>
  <si>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</si>
  <si>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</si>
  <si>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</si>
  <si>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</si>
  <si>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</si>
  <si>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</si>
  <si>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</si>
  <si>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</si>
  <si>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</si>
  <si>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</si>
  <si>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</si>
  <si>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</si>
  <si>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</si>
  <si>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</si>
  <si>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</si>
  <si>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</si>
  <si>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</si>
  <si>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</si>
  <si>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</si>
  <si>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</si>
  <si>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</si>
  <si>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</si>
  <si>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</si>
  <si>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</si>
  <si>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</si>
  <si>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</si>
  <si>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</si>
  <si>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</si>
  <si>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</si>
  <si>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</si>
  <si>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</si>
  <si>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</si>
  <si>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</si>
  <si>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</si>
  <si>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</si>
  <si>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</si>
  <si>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</si>
  <si>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</si>
  <si>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</si>
  <si>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</si>
  <si>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</si>
  <si>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</si>
  <si>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</si>
  <si>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</si>
  <si>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</si>
  <si>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</si>
  <si>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</si>
  <si>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</si>
  <si>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</si>
  <si>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</si>
  <si>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</si>
  <si>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</si>
  <si>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</si>
  <si>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</si>
  <si>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</si>
  <si>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</si>
  <si>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</si>
  <si>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</si>
  <si>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</si>
  <si>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</si>
  <si>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</si>
  <si>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</si>
  <si>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</si>
  <si>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</si>
  <si>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</si>
  <si>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</si>
  <si>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</si>
  <si>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</si>
  <si>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</si>
  <si>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</si>
  <si>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</si>
  <si>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</si>
  <si>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</si>
  <si>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</si>
  <si>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</si>
  <si>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</si>
  <si>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</si>
  <si>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</si>
  <si>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</si>
  <si>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</si>
  <si>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</si>
  <si>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</si>
  <si>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</si>
  <si>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</si>
  <si>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</si>
  <si>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</si>
  <si>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</si>
  <si>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</si>
  <si>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</si>
  <si>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</si>
  <si>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</si>
  <si>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</si>
  <si>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</si>
  <si>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</si>
  <si>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</si>
  <si>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</si>
  <si>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</si>
  <si>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</si>
  <si>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</si>
  <si>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</si>
  <si>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</si>
  <si>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</si>
  <si>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</si>
  <si>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</si>
  <si>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</si>
  <si>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</si>
  <si>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</si>
  <si>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</si>
  <si>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</si>
  <si>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</si>
  <si>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</si>
  <si>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</si>
  <si>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</si>
  <si>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</si>
  <si>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</si>
  <si>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</si>
  <si>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</si>
  <si>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</si>
  <si>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</si>
  <si>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</si>
  <si>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</si>
  <si>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</si>
  <si>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</si>
  <si>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</si>
  <si>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</si>
  <si>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</si>
  <si>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</si>
  <si>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</si>
  <si>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</si>
  <si>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</si>
  <si>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</si>
  <si>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</si>
  <si>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</si>
  <si>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</si>
  <si>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</si>
  <si>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</si>
  <si>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</si>
  <si>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</si>
  <si>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</si>
  <si>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</si>
  <si>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</si>
  <si>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</si>
  <si>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</si>
  <si>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</si>
  <si>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</si>
  <si>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</si>
  <si>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</si>
  <si>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</si>
  <si>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</si>
  <si>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</si>
  <si>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</si>
  <si>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</si>
  <si>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</si>
  <si>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</si>
  <si>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</si>
  <si>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</si>
  <si>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</si>
  <si>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</si>
  <si>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</si>
  <si>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</si>
  <si>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</si>
  <si>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</si>
  <si>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</si>
  <si>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</si>
  <si>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</si>
  <si>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</si>
  <si>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</si>
  <si>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</si>
  <si>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</si>
  <si>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</si>
  <si>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</si>
  <si>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</si>
  <si>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</si>
  <si>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</si>
  <si>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</si>
  <si>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</si>
  <si>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</si>
  <si>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</si>
  <si>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</si>
  <si>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</si>
  <si>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</si>
  <si>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</si>
  <si>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</si>
  <si>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</si>
  <si>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</si>
  <si>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</si>
  <si>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</si>
  <si>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</si>
  <si>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</si>
  <si>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</si>
  <si>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</si>
  <si>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</si>
  <si>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</si>
  <si>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</si>
  <si>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</si>
  <si>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</si>
  <si>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</si>
  <si>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</si>
  <si>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</si>
  <si>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</si>
  <si>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</si>
  <si>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</si>
  <si>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</si>
  <si>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</si>
  <si>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</si>
  <si>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</si>
  <si>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</si>
  <si>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</si>
  <si>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</si>
  <si>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</si>
  <si>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</si>
  <si>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</si>
  <si>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</si>
  <si>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</si>
  <si>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</si>
  <si>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</si>
  <si>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</si>
  <si>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</si>
  <si>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</si>
  <si>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</si>
  <si>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</si>
  <si>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</si>
  <si>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</si>
  <si>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</si>
  <si>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</si>
  <si>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</si>
  <si>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</si>
  <si>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</si>
  <si>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</si>
  <si>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</si>
  <si>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</si>
  <si>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</si>
  <si>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</si>
  <si>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</si>
  <si>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</si>
  <si>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</si>
  <si>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</si>
  <si>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</si>
  <si>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</si>
  <si>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</si>
  <si>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</si>
  <si>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</si>
  <si>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</si>
  <si>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</si>
  <si>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</si>
  <si>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</si>
  <si>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</si>
  <si>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</si>
  <si>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</si>
  <si>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</si>
  <si>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</si>
  <si>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</si>
  <si>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</si>
  <si>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</si>
  <si>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</si>
  <si>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</si>
  <si>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</si>
  <si>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</si>
  <si>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</si>
  <si>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</si>
  <si>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</si>
  <si>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</si>
  <si>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</si>
  <si>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</si>
  <si>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</si>
  <si>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</si>
  <si>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</si>
  <si>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</si>
  <si>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</si>
  <si>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</si>
  <si>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</si>
  <si>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</si>
  <si>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</si>
  <si>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</si>
  <si>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</si>
  <si>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</si>
  <si>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</si>
  <si>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</si>
  <si>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</si>
  <si>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</si>
  <si>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</si>
  <si>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</si>
  <si>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</si>
  <si>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</si>
  <si>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</si>
  <si>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</si>
  <si>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</si>
  <si>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</si>
  <si>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</si>
  <si>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</si>
  <si>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</si>
  <si>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</si>
  <si>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</si>
  <si>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</si>
  <si>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</si>
  <si>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</si>
  <si>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</si>
  <si>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</si>
  <si>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</si>
  <si>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</si>
  <si>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</si>
  <si>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</si>
  <si>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</si>
  <si>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</si>
  <si>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</si>
  <si>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</si>
  <si>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</si>
  <si>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</si>
  <si>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</si>
  <si>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</si>
  <si>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</si>
  <si>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</si>
  <si>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</si>
  <si>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</si>
  <si>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</si>
  <si>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</si>
  <si>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</si>
  <si>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</si>
  <si>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</si>
  <si>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</si>
  <si>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</si>
  <si>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</si>
  <si>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</si>
  <si>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</si>
  <si>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</si>
  <si>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</si>
  <si>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</si>
  <si>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</si>
  <si>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</si>
  <si>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</si>
  <si>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</si>
  <si>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</si>
  <si>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</si>
  <si>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</si>
  <si>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</si>
  <si>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</si>
  <si>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</si>
  <si>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</si>
  <si>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</si>
  <si>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</si>
  <si>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</si>
  <si>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</si>
  <si>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</si>
  <si>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</si>
  <si>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</si>
  <si>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</si>
  <si>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</si>
  <si>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</si>
  <si>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</si>
  <si>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</si>
  <si>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</si>
  <si>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</si>
  <si>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</si>
  <si>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</si>
  <si>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</si>
  <si>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</si>
  <si>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</si>
  <si>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</si>
  <si>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</si>
  <si>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</si>
  <si>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</si>
  <si>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</si>
  <si>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</si>
  <si>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</si>
  <si>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</si>
  <si>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</si>
  <si>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</si>
  <si>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</si>
  <si>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</si>
  <si>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</si>
  <si>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</si>
  <si>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</si>
  <si>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</si>
  <si>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</si>
  <si>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</si>
  <si>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</si>
  <si>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</si>
  <si>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</si>
  <si>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</si>
  <si>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</si>
  <si>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</si>
  <si>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</si>
  <si>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</si>
  <si>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</si>
  <si>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</si>
  <si>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</si>
  <si>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</si>
  <si>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</si>
  <si>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</si>
  <si>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</si>
  <si>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</si>
  <si>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</si>
  <si>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</si>
  <si>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</si>
  <si>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</si>
  <si>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</si>
  <si>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</si>
  <si>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</si>
  <si>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</si>
  <si>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</si>
  <si>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</si>
  <si>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</si>
  <si>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</si>
  <si>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</si>
  <si>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</si>
  <si>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</si>
  <si>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</si>
  <si>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</si>
  <si>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</si>
  <si>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</si>
  <si>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</si>
  <si>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</si>
  <si>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</si>
  <si>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</si>
  <si>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</si>
  <si>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</si>
  <si>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</si>
  <si>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</si>
  <si>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</si>
  <si>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</si>
  <si>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</si>
  <si>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</si>
  <si>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</si>
  <si>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</si>
  <si>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</si>
  <si>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</si>
  <si>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</si>
  <si>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</si>
  <si>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</si>
  <si>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</si>
  <si>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</si>
  <si>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</si>
  <si>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</si>
  <si>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</si>
  <si>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</si>
  <si>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</si>
  <si>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</si>
  <si>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</si>
  <si>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</si>
  <si>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</si>
  <si>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</si>
  <si>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</si>
  <si>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</si>
  <si>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</si>
  <si>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</si>
  <si>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</si>
  <si>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</si>
  <si>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</si>
  <si>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</si>
  <si>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</si>
  <si>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</si>
  <si>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</si>
  <si>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</si>
  <si>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</si>
  <si>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</si>
  <si>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</si>
  <si>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</si>
  <si>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</si>
  <si>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</si>
  <si>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</si>
  <si>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</si>
  <si>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</si>
  <si>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</si>
  <si>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</si>
  <si>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</si>
  <si>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</si>
  <si>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</si>
  <si>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</si>
  <si>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</si>
  <si>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</si>
  <si>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</si>
  <si>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</si>
  <si>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</si>
  <si>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</si>
  <si>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</si>
  <si>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</si>
  <si>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</si>
  <si>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</si>
  <si>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</si>
  <si>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</si>
  <si>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</si>
  <si>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</si>
  <si>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</si>
  <si>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</si>
  <si>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</si>
  <si>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</si>
  <si>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</si>
  <si>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</si>
  <si>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</si>
  <si>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</si>
  <si>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</si>
  <si>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</si>
  <si>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</si>
  <si>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</si>
  <si>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</si>
  <si>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</si>
  <si>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</si>
  <si>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</si>
  <si>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</si>
  <si>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</si>
  <si>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</si>
  <si>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</si>
  <si>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</si>
  <si>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</si>
  <si>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</si>
  <si>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</si>
  <si>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</si>
  <si>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</si>
  <si>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</si>
  <si>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</si>
  <si>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</si>
  <si>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</si>
  <si>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</si>
  <si>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</si>
  <si>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</si>
  <si>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</si>
  <si>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</si>
  <si>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</si>
  <si>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</si>
  <si>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</si>
  <si>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</si>
  <si>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</si>
  <si>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</si>
  <si>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</si>
  <si>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</si>
  <si>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</si>
  <si>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</si>
  <si>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</si>
  <si>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</si>
  <si>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</si>
  <si>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</si>
  <si>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</si>
  <si>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</si>
  <si>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</si>
  <si>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</si>
  <si>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</si>
  <si>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</si>
  <si>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</si>
  <si>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</si>
  <si>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</si>
  <si>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</si>
  <si>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</si>
  <si>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</si>
  <si>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</si>
  <si>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</si>
  <si>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</si>
  <si>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</si>
  <si>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</si>
  <si>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</si>
  <si>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</si>
  <si>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</si>
  <si>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</si>
  <si>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</si>
  <si>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</si>
  <si>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</si>
  <si>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</si>
  <si>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</si>
  <si>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</si>
  <si>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</si>
  <si>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</si>
  <si>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</si>
  <si>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</si>
  <si>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</si>
  <si>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</si>
  <si>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</si>
  <si>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</si>
  <si>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</si>
  <si>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</si>
  <si>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</si>
  <si>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</si>
  <si>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</si>
  <si>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</si>
  <si>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</si>
  <si>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</si>
  <si>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</si>
  <si>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</si>
  <si>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</si>
  <si>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</si>
  <si>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</si>
  <si>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</si>
  <si>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</si>
  <si>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</si>
  <si>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</si>
  <si>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</si>
  <si>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</si>
  <si>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</si>
  <si>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</si>
  <si>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</si>
  <si>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</si>
  <si>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</si>
  <si>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</si>
  <si>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</si>
  <si>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</si>
  <si>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</si>
  <si>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</si>
  <si>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</si>
  <si>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</si>
  <si>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</si>
  <si>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</si>
  <si>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</si>
  <si>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</si>
  <si>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</si>
  <si>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</si>
  <si>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</si>
  <si>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</si>
  <si>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</si>
  <si>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</si>
  <si>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</si>
  <si>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</si>
  <si>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</si>
  <si>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</si>
  <si>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</si>
  <si>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</si>
  <si>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</si>
  <si>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</si>
  <si>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</si>
  <si>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</si>
  <si>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</si>
  <si>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</si>
  <si>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</si>
  <si>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</si>
  <si>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</si>
  <si>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</si>
  <si>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</si>
  <si>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</si>
  <si>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</si>
  <si>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</si>
  <si>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</si>
  <si>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</si>
  <si>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</si>
  <si>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</si>
  <si>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</si>
  <si>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</si>
  <si>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</si>
  <si>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</si>
  <si>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</si>
  <si>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</si>
  <si>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</si>
  <si>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</si>
  <si>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</si>
  <si>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</si>
  <si>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</si>
  <si>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</si>
  <si>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</si>
  <si>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</si>
  <si>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</si>
  <si>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</si>
  <si>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</si>
  <si>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</si>
  <si>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</si>
  <si>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</si>
  <si>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</si>
  <si>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</si>
  <si>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</si>
  <si>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</si>
  <si>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</si>
  <si>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</si>
  <si>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</si>
  <si>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</si>
  <si>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</si>
  <si>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</si>
  <si>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</si>
  <si>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</si>
  <si>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</si>
  <si>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</si>
  <si>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</si>
  <si>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</si>
  <si>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</si>
  <si>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</si>
  <si>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</si>
  <si>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</si>
  <si>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</si>
  <si>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</si>
  <si>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</si>
  <si>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</si>
  <si>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</si>
  <si>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</si>
  <si>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</si>
  <si>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</si>
  <si>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</si>
  <si>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</si>
  <si>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</si>
  <si>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</si>
  <si>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</si>
  <si>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</si>
  <si>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</si>
  <si>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</si>
  <si>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</si>
  <si>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</si>
  <si>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</si>
  <si>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</si>
  <si>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</si>
  <si>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</si>
  <si>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</si>
  <si>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</si>
  <si>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</si>
  <si>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</si>
  <si>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</si>
  <si>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</si>
  <si>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</si>
  <si>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</si>
  <si>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</si>
  <si>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</si>
  <si>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</si>
  <si>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</si>
  <si>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</si>
  <si>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</si>
  <si>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</si>
  <si>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</si>
  <si>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</si>
  <si>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</si>
  <si>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</si>
  <si>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</si>
  <si>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</si>
  <si>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</si>
  <si>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</si>
  <si>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</si>
  <si>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</si>
  <si>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</si>
  <si>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</si>
  <si>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</si>
  <si>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</si>
  <si>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</si>
  <si>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</si>
  <si>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</si>
  <si>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</si>
  <si>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</si>
  <si>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</si>
  <si>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</si>
  <si>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</si>
  <si>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</si>
  <si>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</si>
  <si>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</si>
  <si>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</si>
  <si>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</si>
  <si>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</si>
  <si>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</si>
  <si>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</si>
  <si>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</si>
  <si>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</si>
  <si>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</si>
  <si>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</si>
  <si>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</si>
  <si>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</si>
  <si>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</si>
  <si>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</si>
  <si>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</si>
  <si>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</si>
  <si>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</si>
  <si>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</si>
  <si>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</si>
  <si>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</si>
  <si>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</si>
  <si>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</si>
  <si>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</si>
  <si>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</si>
  <si>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</si>
  <si>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</si>
  <si>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</si>
  <si>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</si>
  <si>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</si>
  <si>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</si>
  <si>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</si>
  <si>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</si>
  <si>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</si>
  <si>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</si>
  <si>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</si>
  <si>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</si>
  <si>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</si>
  <si>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</si>
  <si>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</si>
  <si>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</si>
  <si>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</si>
  <si>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</si>
  <si>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</si>
  <si>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</si>
  <si>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</si>
  <si>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</si>
  <si>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</si>
  <si>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</si>
  <si>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</si>
  <si>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</si>
  <si>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</si>
  <si>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</si>
  <si>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</si>
  <si>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</si>
  <si>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</si>
  <si>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</si>
  <si>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</si>
  <si>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</si>
  <si>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</si>
  <si>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</si>
  <si>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</si>
  <si>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</si>
  <si>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</si>
  <si>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</si>
  <si>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</si>
  <si>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</si>
  <si>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</si>
  <si>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</si>
  <si>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</si>
  <si>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</si>
  <si>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</si>
  <si>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</si>
  <si>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</si>
  <si>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</si>
  <si>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</si>
  <si>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</si>
  <si>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</si>
  <si>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</si>
  <si>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</si>
  <si>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</si>
  <si>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</si>
  <si>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</si>
  <si>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</si>
  <si>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</si>
  <si>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</si>
  <si>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</si>
  <si>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</si>
  <si>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</si>
  <si>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</si>
  <si>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</si>
  <si>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</si>
  <si>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</si>
  <si>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</si>
  <si>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</si>
  <si>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</si>
  <si>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</si>
  <si>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</si>
  <si>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</si>
  <si>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</si>
  <si>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</si>
  <si>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</si>
  <si>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</si>
  <si>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</si>
  <si>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</si>
  <si>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</si>
  <si>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</si>
  <si>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</si>
  <si>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</si>
  <si>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</si>
  <si>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</si>
  <si>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</si>
  <si>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</si>
  <si>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</si>
  <si>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</si>
  <si>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</si>
  <si>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</si>
  <si>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</si>
  <si>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</si>
  <si>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</si>
  <si>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</si>
  <si>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</si>
  <si>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</si>
  <si>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</si>
  <si>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</si>
  <si>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</si>
  <si>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</si>
  <si>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</si>
  <si>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</si>
  <si>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</si>
  <si>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</si>
  <si>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</si>
  <si>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</si>
  <si>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</si>
  <si>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</si>
  <si>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</si>
  <si>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</si>
  <si>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</si>
  <si>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</si>
  <si>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</si>
  <si>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</si>
  <si>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</si>
  <si>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</si>
  <si>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</si>
  <si>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</si>
  <si>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</si>
  <si>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</si>
  <si>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</si>
  <si>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</si>
  <si>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</si>
  <si>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</si>
  <si>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</si>
  <si>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</si>
  <si>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</si>
  <si>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</si>
  <si>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</si>
  <si>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</si>
  <si>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</si>
  <si>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</si>
  <si>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</si>
  <si>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</si>
  <si>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</si>
  <si>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</si>
  <si>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</si>
  <si>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</si>
  <si>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</si>
  <si>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</si>
  <si>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</si>
  <si>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</si>
  <si>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</si>
  <si>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</si>
  <si>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</si>
  <si>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</si>
  <si>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</si>
  <si>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</si>
  <si>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</si>
  <si>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</si>
  <si>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</si>
  <si>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</si>
  <si>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</si>
  <si>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</si>
  <si>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</si>
  <si>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</si>
  <si>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</si>
  <si>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</si>
  <si>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</si>
  <si>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</si>
  <si>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</si>
  <si>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</si>
  <si>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</si>
  <si>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</si>
  <si>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</si>
  <si>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</si>
  <si>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</si>
  <si>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</si>
  <si>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</si>
  <si>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</si>
  <si>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</si>
  <si>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</si>
  <si>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</si>
  <si>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</si>
  <si>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</si>
  <si>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</si>
  <si>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</si>
  <si>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</si>
  <si>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</si>
  <si>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</si>
  <si>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</si>
  <si>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</si>
  <si>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</si>
  <si>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</si>
  <si>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</si>
  <si>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</si>
  <si>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</si>
  <si>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</si>
  <si>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</si>
  <si>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</si>
  <si>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</si>
  <si>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</si>
  <si>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</si>
  <si>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</si>
  <si>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</si>
  <si>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</si>
  <si>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</si>
  <si>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</si>
  <si>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</si>
  <si>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</si>
  <si>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</si>
  <si>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</si>
  <si>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</si>
  <si>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</si>
  <si>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</si>
  <si>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</si>
  <si>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</si>
  <si>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</si>
  <si>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</si>
  <si>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</si>
  <si>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</si>
  <si>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</si>
  <si>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</si>
  <si>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</si>
  <si>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</si>
  <si>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</si>
  <si>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</si>
  <si>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</si>
  <si>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</si>
  <si>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</si>
  <si>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</si>
  <si>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</si>
  <si>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</si>
  <si>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</si>
  <si>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</si>
  <si>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</si>
  <si>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</si>
  <si>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</si>
  <si>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</si>
  <si>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</si>
  <si>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</si>
  <si>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</si>
  <si>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</si>
  <si>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</si>
  <si>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</si>
  <si>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</si>
  <si>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</si>
  <si>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</si>
  <si>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</si>
  <si>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</si>
  <si>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</si>
  <si>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</si>
  <si>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</si>
  <si>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</si>
  <si>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</si>
  <si>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</si>
  <si>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</si>
  <si>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</si>
  <si>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</si>
  <si>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</si>
  <si>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</si>
  <si>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</si>
  <si>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</si>
  <si>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</si>
  <si>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</si>
  <si>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</si>
  <si>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</si>
  <si>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</si>
  <si>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</si>
  <si>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</si>
  <si>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</si>
  <si>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</si>
  <si>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</si>
  <si>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</si>
  <si>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</si>
  <si>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</si>
  <si>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</si>
  <si>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</si>
  <si>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</si>
  <si>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</si>
  <si>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</si>
  <si>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</si>
  <si>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</si>
  <si>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</si>
  <si>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</si>
  <si>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</si>
  <si>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</si>
  <si>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</si>
  <si>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</si>
  <si>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</si>
  <si>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</si>
  <si>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</si>
  <si>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</si>
  <si>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</si>
  <si>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</si>
  <si>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</si>
  <si>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</si>
  <si>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</si>
  <si>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</si>
  <si>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</si>
  <si>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</si>
  <si>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</si>
  <si>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</si>
  <si>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</si>
  <si>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</si>
  <si>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</si>
  <si>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</si>
  <si>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</si>
  <si>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</si>
  <si>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</si>
  <si>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</si>
  <si>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</si>
  <si>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</si>
  <si>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</si>
  <si>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</si>
  <si>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</si>
  <si>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</si>
  <si>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</si>
  <si>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</si>
  <si>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</si>
  <si>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</si>
  <si>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</si>
  <si>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</si>
  <si>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</si>
  <si>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</si>
  <si>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</si>
  <si>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</si>
  <si>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</si>
  <si>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</si>
  <si>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</si>
  <si>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</si>
  <si>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</si>
  <si>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</si>
  <si>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</si>
  <si>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</si>
  <si>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</si>
  <si>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</si>
  <si>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</si>
  <si>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</si>
  <si>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</si>
  <si>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</si>
  <si>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</si>
  <si>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</si>
  <si>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</si>
  <si>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</si>
  <si>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</si>
  <si>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</si>
  <si>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</si>
  <si>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</si>
  <si>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</si>
  <si>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</si>
  <si>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</si>
  <si>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</si>
  <si>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</si>
  <si>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</si>
  <si>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</si>
  <si>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</si>
  <si>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</si>
  <si>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</si>
  <si>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</si>
  <si>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</si>
  <si>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</si>
  <si>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</si>
  <si>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</si>
  <si>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</si>
  <si>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</si>
  <si>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</si>
  <si>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</si>
  <si>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</si>
  <si>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</si>
  <si>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</si>
  <si>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</si>
  <si>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</si>
  <si>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</si>
  <si>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</si>
  <si>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</si>
  <si>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</si>
  <si>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</si>
  <si>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</si>
  <si>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</si>
  <si>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</si>
  <si>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</si>
  <si>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</si>
  <si>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</si>
  <si>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</si>
  <si>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</si>
  <si>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</si>
  <si>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</si>
  <si>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</si>
  <si>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</si>
  <si>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</si>
  <si>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</si>
  <si>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</si>
  <si>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</si>
  <si>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</si>
  <si>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</si>
  <si>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</si>
  <si>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</si>
  <si>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</si>
  <si>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</si>
  <si>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</si>
  <si>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</si>
  <si>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</si>
  <si>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</si>
  <si>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</si>
  <si>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</si>
  <si>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</si>
  <si>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</si>
  <si>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</si>
  <si>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</si>
  <si>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</si>
  <si>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</si>
  <si>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</si>
  <si>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</si>
  <si>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</si>
  <si>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</si>
  <si>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</si>
  <si>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</si>
  <si>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</si>
  <si>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</si>
  <si>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</si>
  <si>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</si>
  <si>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</si>
  <si>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</si>
  <si>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</si>
  <si>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</si>
  <si>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</si>
  <si>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</si>
  <si>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</si>
  <si>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</si>
  <si>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</si>
  <si>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</si>
  <si>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</si>
  <si>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</si>
  <si>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</si>
  <si>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</si>
  <si>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</si>
  <si>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</si>
  <si>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</si>
  <si>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</si>
  <si>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</si>
  <si>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</si>
  <si>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</si>
  <si>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</si>
  <si>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</si>
  <si>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</si>
  <si>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</si>
  <si>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</si>
  <si>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</si>
  <si>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</si>
  <si>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</si>
  <si>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</si>
  <si>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</si>
  <si>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</si>
  <si>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</si>
  <si>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</si>
  <si>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</si>
  <si>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</si>
  <si>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</si>
  <si>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</si>
  <si>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</si>
  <si>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</si>
  <si>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</si>
  <si>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</si>
  <si>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</si>
  <si>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</si>
  <si>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</si>
  <si>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</si>
  <si>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</si>
  <si>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</si>
  <si>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</si>
  <si>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</si>
  <si>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</si>
  <si>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</si>
  <si>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</si>
  <si>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</si>
  <si>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</si>
  <si>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</si>
  <si>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</si>
  <si>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</si>
  <si>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</si>
  <si>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</si>
  <si>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</si>
  <si>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</si>
  <si>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</si>
  <si>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</si>
  <si>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</si>
  <si>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</si>
  <si>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</si>
  <si>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</si>
  <si>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</si>
  <si>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</si>
  <si>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</si>
  <si>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</si>
  <si>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</si>
  <si>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</si>
  <si>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</si>
  <si>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</si>
  <si>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</si>
  <si>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</si>
  <si>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</si>
  <si>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</si>
  <si>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</si>
  <si>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</si>
  <si>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</si>
  <si>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</si>
  <si>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</si>
  <si>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</si>
  <si>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</si>
  <si>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</si>
  <si>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</si>
  <si>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</si>
  <si>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</si>
  <si>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</si>
  <si>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</si>
  <si>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</si>
  <si>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</si>
  <si>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</si>
  <si>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</si>
  <si>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</si>
  <si>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</si>
  <si>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</si>
  <si>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</si>
  <si>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</si>
  <si>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</si>
  <si>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</si>
  <si>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</si>
  <si>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</si>
  <si>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</si>
  <si>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</si>
  <si>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</si>
  <si>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</si>
  <si>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</si>
  <si>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</si>
  <si>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</si>
  <si>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</si>
  <si>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</si>
  <si>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</si>
  <si>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</si>
  <si>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</si>
  <si>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</si>
  <si>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</si>
  <si>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</si>
  <si>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</si>
  <si>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</si>
  <si>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</si>
  <si>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</si>
  <si>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</si>
  <si>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</si>
  <si>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</si>
  <si>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</si>
  <si>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</si>
  <si>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</si>
  <si>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</si>
  <si>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</si>
  <si>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</si>
  <si>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</si>
  <si>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</si>
  <si>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</si>
  <si>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</si>
  <si>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</si>
  <si>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</si>
  <si>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</si>
  <si>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</si>
  <si>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</si>
  <si>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</si>
  <si>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</si>
  <si>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</si>
  <si>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</si>
  <si>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</si>
  <si>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</si>
  <si>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</si>
  <si>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</si>
  <si>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</si>
  <si>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</si>
  <si>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</si>
  <si>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</si>
  <si>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</si>
  <si>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</si>
  <si>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</si>
  <si>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</si>
  <si>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</si>
  <si>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</si>
  <si>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</si>
  <si>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</si>
  <si>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</si>
  <si>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</si>
  <si>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</si>
  <si>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</si>
  <si>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</si>
  <si>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</si>
  <si>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</si>
  <si>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</si>
  <si>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</si>
  <si>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</si>
  <si>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</si>
  <si>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</si>
  <si>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</si>
  <si>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</si>
  <si>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</si>
  <si>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</si>
  <si>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</si>
  <si>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</si>
  <si>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</si>
  <si>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</si>
  <si>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</si>
  <si>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</si>
  <si>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</si>
  <si>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</si>
  <si>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</si>
  <si>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</si>
  <si>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</si>
  <si>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</si>
  <si>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</si>
  <si>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</si>
  <si>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</si>
  <si>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</si>
  <si>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</si>
  <si>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</si>
  <si>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</si>
  <si>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</si>
  <si>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</si>
  <si>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</si>
  <si>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</si>
  <si>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</si>
  <si>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</si>
  <si>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</si>
  <si>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</si>
  <si>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</si>
  <si>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</si>
  <si>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</si>
  <si>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</si>
  <si>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</si>
  <si>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</si>
  <si>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</si>
  <si>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</si>
  <si>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</si>
  <si>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</si>
  <si>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</si>
  <si>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</si>
  <si>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</si>
  <si>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</si>
  <si>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</si>
  <si>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</si>
  <si>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</si>
  <si>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</si>
  <si>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</si>
  <si>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</si>
  <si>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</si>
  <si>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</si>
  <si>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</si>
  <si>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</si>
  <si>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</si>
  <si>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</si>
  <si>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</si>
  <si>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</si>
  <si>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</si>
  <si>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</si>
  <si>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</si>
  <si>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</si>
  <si>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</si>
  <si>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</si>
  <si>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</si>
  <si>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</si>
  <si>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</si>
  <si>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</si>
  <si>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</si>
  <si>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</si>
  <si>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</si>
  <si>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</si>
  <si>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</si>
  <si>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</si>
  <si>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</si>
  <si>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</si>
  <si>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</si>
  <si>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</si>
  <si>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</si>
  <si>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</si>
  <si>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</si>
  <si>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</si>
  <si>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</si>
  <si>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</si>
  <si>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</si>
  <si>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</si>
  <si>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</si>
  <si>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</si>
  <si>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</si>
  <si>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</si>
  <si>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</si>
  <si>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</si>
  <si>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</si>
  <si>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</si>
  <si>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</si>
  <si>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</si>
  <si>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</si>
  <si>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</si>
  <si>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</si>
  <si>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</si>
  <si>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</si>
  <si>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</si>
  <si>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</si>
  <si>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</si>
  <si>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</si>
  <si>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</si>
  <si>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</si>
  <si>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</si>
  <si>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</si>
  <si>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</si>
  <si>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</si>
  <si>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</si>
  <si>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</si>
  <si>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</si>
  <si>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</si>
  <si>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</si>
  <si>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</si>
  <si>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</si>
  <si>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</si>
  <si>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</si>
  <si>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</si>
  <si>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</si>
  <si>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</si>
  <si>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</si>
  <si>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</si>
  <si>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</si>
  <si>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</si>
  <si>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</si>
  <si>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</si>
  <si>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</si>
  <si>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</si>
  <si>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</si>
  <si>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</si>
  <si>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</si>
  <si>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</si>
  <si>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</si>
  <si>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</si>
  <si>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</si>
  <si>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</si>
  <si>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</si>
  <si>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</si>
  <si>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</si>
  <si>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</si>
  <si>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</si>
  <si>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</si>
  <si>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</si>
  <si>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</si>
  <si>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</si>
  <si>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</si>
  <si>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</si>
  <si>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</si>
  <si>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</si>
  <si>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</si>
  <si>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</si>
  <si>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</si>
  <si>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</si>
  <si>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</si>
  <si>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</si>
  <si>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</si>
  <si>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</si>
  <si>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</si>
  <si>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</si>
  <si>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</si>
  <si>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</si>
  <si>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</si>
  <si>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</si>
  <si>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</si>
  <si>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</si>
  <si>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</si>
  <si>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</si>
  <si>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</si>
  <si>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</si>
  <si>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</si>
  <si>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</si>
  <si>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</si>
  <si>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</si>
  <si>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</si>
  <si>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</si>
  <si>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</si>
  <si>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</si>
  <si>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</si>
  <si>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</si>
  <si>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</si>
  <si>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</si>
  <si>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</si>
  <si>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</si>
  <si>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</si>
  <si>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</si>
  <si>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</si>
  <si>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</si>
  <si>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</si>
  <si>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</si>
  <si>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</si>
  <si>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</si>
  <si>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</si>
  <si>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</si>
  <si>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</si>
  <si>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</si>
  <si>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</si>
  <si>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</si>
  <si>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</si>
  <si>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</si>
  <si>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</si>
  <si>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</si>
  <si>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</si>
  <si>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</si>
  <si>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</si>
  <si>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</si>
  <si>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</si>
  <si>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</si>
  <si>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</si>
  <si>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</si>
  <si>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</si>
  <si>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</si>
  <si>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</si>
  <si>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</si>
  <si>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</si>
  <si>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</si>
  <si>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</si>
  <si>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</si>
  <si>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</si>
  <si>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</si>
  <si>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</si>
  <si>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</si>
  <si>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</si>
  <si>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</si>
  <si>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</si>
  <si>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</si>
  <si>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</si>
  <si>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</si>
  <si>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</si>
  <si>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</si>
  <si>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</si>
  <si>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</si>
  <si>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</si>
  <si>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</si>
  <si>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</si>
  <si>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</si>
  <si>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</si>
  <si>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</si>
  <si>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</si>
  <si>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</si>
  <si>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</si>
  <si>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</si>
  <si>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</si>
  <si>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</si>
  <si>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</si>
  <si>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</si>
  <si>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</si>
  <si>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</si>
  <si>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</si>
  <si>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</si>
  <si>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</si>
  <si>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</si>
  <si>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</si>
  <si>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</si>
  <si>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</si>
  <si>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</si>
  <si>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</si>
  <si>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</si>
  <si>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</si>
  <si>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</si>
  <si>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</si>
  <si>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</si>
  <si>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</si>
  <si>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</si>
  <si>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</si>
  <si>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</si>
  <si>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</si>
  <si>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</si>
  <si>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</si>
  <si>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</si>
  <si>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</si>
  <si>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</si>
  <si>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</si>
  <si>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</si>
  <si>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</si>
  <si>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</si>
  <si>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</si>
  <si>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</si>
  <si>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</si>
  <si>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</si>
  <si>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</si>
  <si>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</si>
  <si>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</si>
  <si>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</si>
  <si>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</si>
  <si>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</si>
  <si>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</si>
  <si>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</si>
  <si>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</si>
  <si>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</si>
  <si>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</si>
  <si>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</si>
  <si>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</si>
  <si>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</si>
  <si>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</si>
  <si>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</si>
  <si>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</si>
  <si>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</si>
  <si>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</si>
  <si>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</si>
  <si>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</si>
  <si>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</si>
  <si>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</si>
  <si>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</si>
  <si>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</si>
  <si>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</si>
  <si>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</si>
  <si>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</si>
  <si>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</si>
  <si>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</si>
  <si>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</si>
  <si>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</si>
  <si>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</si>
  <si>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</si>
  <si>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</si>
  <si>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</si>
  <si>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</si>
  <si>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</si>
  <si>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</si>
  <si>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</si>
  <si>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</si>
  <si>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</si>
  <si>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</si>
  <si>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</si>
  <si>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</si>
  <si>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</si>
  <si>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</si>
  <si>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</si>
  <si>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</si>
  <si>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</si>
  <si>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</si>
  <si>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</si>
  <si>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</si>
  <si>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</si>
  <si>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</si>
  <si>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</si>
  <si>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</si>
  <si>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</si>
  <si>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</si>
  <si>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</si>
  <si>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</si>
  <si>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</si>
  <si>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</si>
  <si>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</si>
  <si>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</si>
  <si>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</si>
  <si>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</si>
  <si>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</si>
  <si>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</si>
  <si>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</si>
  <si>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</si>
  <si>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</si>
  <si>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</si>
  <si>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</si>
  <si>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</si>
  <si>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</si>
  <si>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</si>
  <si>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</si>
  <si>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</si>
  <si>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</si>
  <si>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</si>
  <si>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</si>
  <si>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</si>
  <si>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</si>
  <si>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</si>
  <si>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</si>
  <si>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</si>
  <si>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</si>
  <si>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</si>
  <si>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</si>
  <si>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</si>
  <si>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</si>
  <si>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</si>
  <si>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</si>
  <si>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</si>
  <si>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</si>
  <si>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</si>
  <si>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</si>
  <si>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</si>
  <si>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</si>
  <si>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</si>
  <si>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</si>
  <si>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</si>
  <si>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</si>
  <si>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</si>
  <si>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</si>
  <si>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</si>
  <si>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</si>
  <si>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</si>
  <si>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</si>
  <si>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</si>
  <si>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</si>
  <si>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</si>
  <si>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</si>
  <si>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</si>
  <si>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</si>
  <si>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</si>
  <si>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</si>
  <si>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</si>
  <si>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</si>
  <si>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</si>
  <si>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</si>
  <si>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</si>
  <si>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</si>
  <si>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</si>
  <si>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</si>
  <si>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</si>
  <si>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</si>
  <si>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</si>
  <si>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</si>
  <si>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</si>
  <si>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</si>
  <si>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</si>
  <si>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</si>
  <si>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</si>
  <si>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</si>
  <si>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</si>
  <si>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</si>
  <si>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</si>
  <si>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</si>
  <si>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</si>
  <si>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</si>
  <si>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</si>
  <si>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</si>
  <si>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</si>
  <si>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</si>
  <si>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</si>
  <si>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</si>
  <si>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</si>
  <si>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</si>
  <si>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</si>
  <si>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</si>
  <si>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</si>
  <si>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</si>
  <si>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</si>
  <si>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</si>
  <si>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</si>
  <si>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</si>
  <si>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</si>
  <si>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</si>
  <si>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</si>
  <si>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</si>
  <si>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</si>
  <si>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</si>
  <si>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</si>
  <si>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</si>
  <si>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</si>
  <si>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</si>
  <si>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</si>
  <si>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</si>
  <si>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</si>
  <si>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</si>
  <si>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</si>
  <si>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</si>
  <si>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</si>
  <si>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</si>
  <si>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</si>
  <si>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</si>
  <si>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</si>
  <si>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</si>
  <si>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</si>
  <si>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</si>
  <si>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</si>
  <si>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</si>
  <si>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</si>
  <si>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</si>
  <si>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</si>
  <si>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</si>
  <si>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</si>
  <si>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</si>
  <si>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</si>
  <si>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</si>
  <si>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</si>
  <si>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</si>
  <si>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</si>
  <si>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</si>
  <si>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</si>
  <si>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</si>
  <si>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</si>
  <si>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</si>
  <si>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</si>
  <si>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</si>
  <si>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</si>
  <si>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</si>
  <si>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</si>
  <si>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</si>
  <si>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</si>
  <si>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</si>
  <si>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</si>
  <si>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</si>
  <si>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</si>
  <si>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</si>
  <si>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</si>
  <si>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</si>
  <si>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</si>
  <si>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</si>
  <si>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</si>
  <si>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</si>
  <si>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</si>
  <si>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</si>
  <si>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</si>
  <si>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</si>
  <si>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</si>
  <si>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</si>
  <si>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</si>
  <si>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</si>
  <si>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</si>
  <si>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</si>
  <si>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</si>
  <si>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</si>
  <si>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</si>
  <si>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</si>
  <si>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</si>
  <si>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</si>
  <si>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</si>
  <si>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</si>
  <si>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</si>
  <si>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</si>
  <si>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</si>
  <si>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</si>
  <si>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</si>
  <si>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</si>
  <si>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</si>
  <si>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</si>
  <si>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</si>
  <si>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</si>
  <si>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</si>
  <si>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</si>
  <si>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</si>
  <si>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</si>
  <si>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</si>
  <si>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</si>
  <si>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</si>
  <si>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</si>
  <si>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</si>
  <si>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</si>
  <si>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</si>
  <si>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</si>
  <si>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</si>
  <si>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</si>
  <si>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</si>
  <si>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</si>
  <si>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</si>
  <si>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</si>
  <si>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</si>
  <si>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</si>
  <si>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</si>
  <si>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</si>
  <si>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</si>
  <si>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</si>
  <si>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</si>
  <si>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</si>
  <si>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</si>
  <si>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</si>
  <si>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</si>
  <si>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</si>
  <si>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</si>
  <si>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</si>
  <si>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</si>
  <si>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</si>
  <si>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</si>
  <si>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</si>
  <si>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</si>
  <si>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</si>
  <si>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</si>
  <si>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</si>
  <si>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</si>
  <si>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</si>
  <si>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</si>
  <si>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</si>
  <si>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</si>
  <si>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</si>
  <si>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</si>
  <si>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</si>
  <si>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</si>
  <si>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</si>
  <si>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</si>
  <si>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</si>
  <si>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</si>
  <si>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</si>
  <si>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</si>
  <si>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</si>
  <si>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</si>
  <si>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</si>
  <si>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</si>
  <si>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</si>
  <si>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</si>
  <si>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</si>
  <si>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</si>
  <si>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</si>
  <si>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</si>
  <si>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</si>
  <si>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</si>
  <si>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</si>
  <si>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</si>
  <si>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</si>
  <si>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</si>
  <si>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</si>
  <si>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</si>
  <si>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</si>
  <si>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</si>
  <si>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</si>
  <si>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</si>
  <si>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</si>
  <si>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</si>
  <si>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</si>
  <si>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</si>
  <si>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</si>
  <si>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</si>
  <si>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</si>
  <si>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</si>
  <si>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</si>
  <si>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</si>
  <si>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</si>
  <si>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</si>
  <si>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</si>
  <si>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</si>
  <si>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</si>
  <si>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</si>
  <si>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</si>
  <si>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</si>
  <si>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</si>
  <si>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</si>
  <si>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</si>
  <si>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</si>
  <si>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</si>
  <si>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</si>
  <si>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</si>
  <si>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</si>
  <si>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</si>
  <si>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</si>
  <si>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</si>
  <si>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</si>
  <si>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</si>
  <si>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</si>
  <si>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</si>
  <si>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</si>
  <si>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</si>
  <si>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</si>
  <si>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</si>
  <si>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</si>
  <si>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</si>
  <si>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</si>
  <si>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</si>
  <si>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</si>
  <si>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</si>
  <si>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</si>
  <si>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</si>
  <si>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</si>
  <si>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</si>
  <si>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</si>
  <si>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</si>
  <si>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</si>
  <si>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</si>
  <si>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</si>
  <si>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</si>
  <si>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</si>
  <si>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</si>
  <si>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</si>
  <si>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</si>
  <si>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</si>
  <si>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</si>
  <si>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</si>
  <si>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</si>
  <si>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</si>
  <si>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</si>
  <si>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</si>
  <si>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</si>
  <si>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</si>
  <si>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</si>
  <si>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</si>
  <si>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</si>
  <si>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</si>
  <si>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</si>
  <si>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</si>
  <si>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</si>
  <si>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</si>
  <si>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</si>
  <si>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</si>
  <si>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</si>
  <si>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</si>
  <si>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</si>
  <si>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</si>
  <si>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</si>
  <si>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</si>
  <si>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</si>
  <si>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</si>
  <si>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</si>
  <si>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</si>
  <si>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</si>
  <si>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</si>
  <si>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</si>
  <si>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</si>
  <si>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</si>
  <si>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</si>
  <si>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</si>
  <si>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</si>
  <si>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</si>
  <si>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</si>
  <si>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</si>
  <si>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</si>
  <si>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</si>
  <si>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</si>
  <si>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</si>
  <si>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</si>
  <si>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</si>
  <si>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</si>
  <si>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</si>
  <si>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</si>
  <si>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</si>
  <si>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</si>
  <si>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</si>
  <si>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</si>
  <si>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</si>
  <si>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</si>
  <si>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</si>
  <si>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</si>
  <si>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</si>
  <si>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</si>
  <si>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</si>
  <si>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</si>
  <si>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</si>
  <si>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</si>
  <si>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</si>
  <si>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</si>
  <si>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</si>
  <si>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</si>
  <si>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</si>
  <si>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</si>
  <si>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</si>
  <si>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</si>
  <si>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</si>
  <si>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</si>
  <si>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</si>
  <si>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</si>
  <si>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</si>
  <si>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</si>
  <si>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</si>
  <si>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</si>
  <si>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</si>
  <si>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</si>
  <si>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</si>
  <si>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</si>
  <si>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</si>
  <si>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</si>
  <si>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</si>
  <si>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</si>
  <si>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</si>
  <si>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</si>
  <si>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</si>
  <si>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</si>
  <si>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</si>
  <si>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</si>
  <si>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</si>
  <si>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</si>
  <si>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</si>
  <si>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</si>
  <si>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</si>
  <si>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</si>
  <si>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</si>
  <si>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</si>
  <si>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</si>
  <si>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</si>
  <si>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</si>
  <si>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</si>
  <si>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</si>
  <si>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</si>
  <si>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</si>
  <si>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</si>
  <si>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</si>
  <si>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</si>
  <si>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</si>
  <si>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</si>
  <si>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</si>
  <si>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</si>
  <si>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</si>
  <si>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</si>
  <si>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</si>
  <si>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</si>
  <si>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</si>
  <si>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</si>
  <si>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</si>
  <si>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</si>
  <si>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</si>
  <si>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</si>
  <si>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</si>
  <si>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</si>
  <si>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</si>
  <si>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</si>
  <si>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</si>
  <si>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</si>
  <si>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</si>
  <si>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</si>
  <si>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</si>
  <si>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</si>
  <si>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</si>
  <si>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</si>
  <si>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</si>
  <si>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</si>
  <si>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</si>
  <si>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</si>
  <si>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</si>
  <si>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</si>
  <si>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</si>
  <si>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</si>
  <si>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</si>
  <si>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</si>
  <si>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</si>
  <si>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</si>
  <si>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</si>
  <si>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</si>
  <si>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</si>
  <si>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</si>
  <si>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</si>
  <si>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</si>
  <si>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</si>
  <si>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</si>
  <si>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</si>
  <si>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</si>
  <si>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</si>
  <si>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</si>
  <si>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</si>
  <si>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</si>
  <si>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</si>
  <si>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</si>
  <si>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</si>
  <si>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</si>
  <si>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</si>
  <si>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</si>
  <si>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</si>
  <si>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</si>
  <si>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</si>
  <si>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</si>
  <si>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</si>
  <si>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</si>
  <si>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</si>
  <si>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</si>
  <si>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</si>
  <si>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</si>
  <si>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</si>
  <si>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</si>
  <si>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</si>
  <si>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</si>
  <si>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</si>
  <si>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</si>
  <si>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</si>
  <si>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</si>
  <si>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</si>
  <si>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</si>
  <si>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</si>
  <si>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</si>
  <si>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</si>
  <si>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</si>
  <si>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</si>
  <si>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</si>
  <si>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</si>
  <si>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</si>
  <si>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</si>
  <si>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</si>
  <si>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</si>
  <si>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</si>
  <si>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</si>
  <si>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</si>
  <si>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</si>
  <si>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</si>
  <si>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</si>
  <si>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</si>
  <si>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</si>
  <si>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</si>
  <si>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</si>
  <si>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</si>
  <si>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</si>
  <si>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</si>
  <si>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</si>
  <si>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</si>
  <si>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</si>
  <si>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</si>
  <si>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</si>
  <si>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</si>
  <si>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</si>
  <si>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</si>
  <si>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</si>
  <si>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</si>
  <si>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</si>
  <si>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</si>
  <si>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</si>
  <si>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</si>
  <si>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</si>
  <si>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</si>
  <si>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</si>
  <si>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</si>
  <si>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</si>
  <si>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</si>
  <si>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</si>
  <si>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</si>
  <si>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</si>
  <si>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</si>
  <si>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</si>
  <si>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</si>
  <si>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</si>
  <si>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</si>
  <si>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</si>
  <si>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</si>
  <si>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</si>
  <si>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</si>
  <si>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</si>
  <si>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</si>
  <si>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</si>
  <si>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</si>
  <si>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</si>
  <si>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</si>
  <si>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</si>
  <si>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</si>
  <si>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</si>
  <si>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</si>
  <si>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</si>
  <si>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</si>
  <si>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</si>
  <si>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</si>
  <si>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</si>
  <si>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</si>
  <si>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</si>
  <si>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</si>
  <si>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</si>
  <si>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</si>
  <si>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</si>
  <si>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</si>
  <si>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</si>
  <si>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</si>
  <si>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</si>
  <si>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</si>
  <si>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</si>
  <si>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</si>
  <si>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</si>
  <si>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</si>
  <si>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</si>
  <si>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</si>
  <si>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</si>
  <si>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</si>
  <si>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</si>
  <si>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</si>
  <si>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</si>
  <si>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</si>
  <si>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</si>
  <si>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</si>
  <si>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</si>
  <si>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</si>
  <si>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</si>
  <si>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</si>
  <si>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</si>
  <si>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</si>
  <si>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</si>
  <si>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</si>
  <si>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</si>
  <si>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</si>
  <si>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</si>
  <si>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</si>
  <si>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</si>
  <si>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</si>
  <si>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</si>
  <si>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</si>
  <si>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</si>
  <si>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</si>
  <si>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</si>
  <si>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</si>
  <si>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</si>
  <si>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</si>
  <si>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</si>
  <si>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</si>
  <si>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</si>
  <si>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</si>
  <si>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</si>
  <si>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</si>
  <si>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</si>
  <si>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</si>
  <si>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</si>
  <si>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</si>
  <si>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</si>
  <si>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</si>
  <si>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</si>
  <si>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</si>
  <si>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</si>
  <si>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</si>
  <si>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</si>
  <si>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</si>
  <si>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</si>
  <si>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</si>
  <si>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</si>
  <si>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</si>
  <si>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</si>
  <si>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</si>
  <si>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</si>
  <si>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</si>
  <si>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</si>
  <si>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</si>
  <si>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</si>
  <si>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</si>
  <si>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</si>
  <si>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</si>
  <si>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</si>
  <si>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</si>
  <si>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</si>
  <si>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</si>
  <si>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</si>
  <si>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</si>
  <si>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</si>
  <si>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</si>
  <si>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</si>
  <si>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</si>
  <si>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</si>
  <si>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</si>
  <si>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</si>
  <si>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</si>
  <si>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</si>
  <si>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</si>
  <si>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</si>
  <si>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</si>
  <si>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</si>
  <si>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</si>
  <si>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</si>
  <si>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</si>
  <si>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</si>
  <si>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</si>
  <si>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</si>
  <si>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</si>
  <si>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</si>
  <si>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</si>
  <si>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</si>
  <si>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</si>
  <si>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</si>
  <si>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</si>
  <si>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</si>
  <si>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</si>
  <si>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</si>
  <si>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</si>
  <si>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</si>
  <si>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</si>
  <si>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</si>
  <si>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</si>
  <si>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</si>
  <si>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</si>
  <si>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</si>
  <si>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</si>
  <si>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</si>
  <si>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</si>
  <si>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</si>
  <si>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</si>
  <si>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</si>
  <si>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</si>
  <si>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</si>
  <si>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</si>
  <si>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</si>
  <si>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</si>
  <si>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</si>
  <si>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</si>
  <si>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</si>
  <si>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</si>
  <si>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</si>
  <si>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</si>
  <si>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</si>
  <si>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</si>
  <si>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</si>
  <si>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</si>
  <si>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</si>
  <si>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</si>
  <si>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</si>
  <si>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</si>
  <si>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</si>
  <si>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</si>
  <si>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</si>
  <si>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</si>
  <si>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</si>
  <si>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</si>
  <si>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</si>
  <si>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</si>
  <si>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</si>
  <si>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</si>
  <si>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</si>
  <si>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</si>
  <si>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</si>
  <si>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</si>
  <si>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</si>
  <si>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</si>
  <si>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</si>
  <si>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</si>
  <si>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</si>
  <si>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</si>
  <si>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</si>
  <si>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</si>
  <si>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</si>
  <si>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</si>
  <si>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</si>
  <si>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</si>
  <si>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</si>
  <si>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</si>
  <si>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</si>
  <si>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</si>
  <si>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</si>
  <si>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</si>
  <si>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</si>
  <si>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</si>
  <si>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</si>
  <si>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</si>
  <si>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</si>
  <si>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</si>
  <si>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</si>
  <si>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</si>
  <si>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</si>
  <si>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</si>
  <si>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</si>
  <si>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</si>
  <si>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</si>
  <si>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</si>
  <si>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</si>
  <si>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</si>
  <si>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</si>
  <si>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</si>
  <si>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</si>
  <si>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</si>
  <si>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</si>
  <si>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</si>
  <si>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</si>
  <si>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</si>
  <si>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</si>
  <si>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</si>
  <si>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</si>
  <si>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</si>
  <si>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</si>
  <si>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</si>
  <si>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</si>
  <si>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</si>
  <si>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</si>
  <si>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</si>
  <si>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</si>
  <si>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</si>
  <si>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</si>
  <si>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</si>
  <si>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</si>
  <si>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</si>
  <si>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</si>
  <si>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</si>
  <si>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</si>
  <si>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</si>
  <si>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</si>
  <si>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</si>
  <si>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</si>
  <si>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</si>
  <si>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</si>
  <si>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</si>
  <si>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</si>
  <si>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</si>
  <si>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</si>
  <si>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</si>
  <si>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</si>
  <si>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</si>
  <si>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</si>
  <si>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</si>
  <si>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</si>
  <si>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</si>
  <si>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</si>
  <si>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</si>
  <si>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</si>
  <si>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</si>
  <si>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</si>
  <si>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</si>
  <si>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</si>
  <si>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</si>
  <si>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</si>
  <si>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</si>
  <si>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</si>
  <si>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</si>
  <si>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</si>
  <si>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</si>
  <si>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</si>
  <si>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</si>
  <si>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</si>
  <si>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</si>
  <si>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</si>
  <si>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</si>
  <si>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</si>
  <si>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</si>
  <si>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</si>
  <si>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</si>
  <si>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</si>
  <si>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</si>
  <si>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</si>
  <si>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</si>
  <si>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</si>
  <si>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</si>
  <si>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</si>
  <si>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</si>
  <si>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</si>
  <si>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</si>
  <si>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</si>
  <si>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</si>
  <si>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</si>
  <si>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</si>
  <si>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</si>
  <si>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</si>
  <si>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</si>
  <si>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</si>
  <si>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</si>
  <si>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</si>
  <si>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</si>
  <si>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</si>
  <si>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</si>
  <si>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</si>
  <si>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</si>
  <si>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</si>
  <si>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</si>
  <si>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</si>
  <si>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</si>
  <si>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</si>
  <si>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</si>
  <si>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</si>
  <si>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</si>
  <si>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</si>
  <si>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</si>
  <si>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</si>
  <si>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</si>
  <si>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</si>
  <si>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</si>
  <si>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</si>
  <si>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</si>
  <si>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</si>
  <si>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</si>
  <si>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</si>
  <si>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</si>
  <si>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</si>
  <si>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</si>
  <si>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</si>
  <si>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</si>
  <si>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</si>
  <si>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</si>
  <si>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</si>
  <si>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</si>
  <si>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</si>
  <si>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</si>
  <si>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</si>
  <si>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</si>
  <si>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</si>
  <si>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</si>
  <si>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</si>
  <si>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</si>
  <si>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</si>
  <si>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</si>
  <si>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</si>
  <si>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</si>
  <si>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</si>
  <si>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</si>
  <si>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</si>
  <si>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</si>
  <si>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</si>
  <si>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</si>
  <si>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</si>
  <si>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</si>
  <si>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</si>
  <si>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</si>
  <si>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</si>
  <si>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</si>
  <si>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</si>
  <si>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</si>
  <si>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</si>
  <si>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</si>
  <si>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</si>
  <si>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</si>
  <si>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</si>
  <si>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</si>
  <si>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</si>
  <si>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</si>
  <si>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</si>
  <si>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</si>
  <si>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</si>
  <si>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</si>
  <si>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</si>
  <si>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</si>
  <si>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</si>
  <si>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</si>
  <si>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</si>
  <si>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</si>
  <si>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</si>
  <si>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</si>
  <si>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</si>
  <si>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</si>
  <si>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</si>
  <si>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</si>
  <si>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</si>
  <si>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</si>
  <si>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</si>
  <si>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</si>
  <si>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</si>
  <si>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</si>
  <si>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</si>
  <si>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</si>
  <si>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</si>
  <si>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</si>
  <si>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</si>
  <si>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</si>
  <si>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</si>
  <si>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</si>
  <si>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</si>
  <si>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</si>
  <si>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</si>
  <si>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</si>
  <si>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</si>
  <si>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</si>
  <si>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</si>
  <si>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</si>
  <si>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</si>
  <si>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</si>
  <si>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</si>
  <si>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</si>
  <si>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</si>
  <si>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</si>
  <si>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</si>
  <si>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</si>
  <si>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</si>
  <si>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</si>
  <si>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</si>
  <si>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</si>
  <si>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</si>
  <si>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</si>
  <si>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</si>
  <si>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</si>
  <si>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</si>
  <si>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</si>
  <si>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</si>
  <si>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</si>
  <si>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</si>
  <si>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</si>
  <si>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</si>
  <si>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</si>
  <si>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</si>
  <si>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</si>
  <si>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</si>
  <si>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</si>
  <si>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</si>
  <si>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</si>
  <si>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</si>
  <si>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</si>
  <si>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</si>
  <si>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</si>
  <si>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</si>
  <si>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</si>
  <si>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</si>
  <si>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</si>
  <si>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</si>
  <si>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</si>
  <si>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</si>
  <si>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</si>
  <si>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</si>
  <si>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</si>
  <si>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</si>
  <si>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</si>
  <si>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</si>
  <si>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</si>
  <si>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</si>
  <si>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</si>
  <si>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</si>
  <si>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</si>
  <si>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</si>
  <si>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</si>
  <si>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</si>
  <si>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</si>
  <si>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</si>
  <si>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</si>
  <si>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</si>
  <si>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</si>
  <si>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</si>
  <si>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</si>
  <si>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</si>
  <si>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</si>
  <si>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</si>
  <si>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</si>
  <si>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</si>
  <si>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</si>
  <si>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</si>
  <si>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</si>
  <si>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</si>
  <si>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</si>
  <si>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</si>
  <si>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</si>
  <si>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</si>
  <si>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</si>
  <si>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</si>
  <si>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</si>
  <si>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</si>
  <si>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</si>
  <si>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</si>
  <si>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</si>
  <si>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</si>
  <si>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</si>
  <si>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</si>
  <si>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</si>
  <si>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</si>
  <si>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</si>
  <si>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</si>
  <si>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</si>
  <si>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</si>
  <si>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</si>
  <si>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</si>
  <si>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</si>
  <si>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</si>
  <si>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</si>
  <si>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</si>
  <si>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</si>
  <si>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</si>
  <si>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</si>
  <si>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</si>
  <si>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</si>
  <si>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</si>
  <si>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</si>
  <si>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</si>
  <si>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</si>
  <si>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</si>
  <si>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</si>
  <si>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</si>
  <si>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</si>
  <si>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</si>
  <si>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</si>
  <si>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</si>
  <si>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</si>
  <si>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</si>
  <si>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</si>
  <si>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</si>
  <si>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</si>
  <si>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</si>
  <si>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</si>
  <si>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</si>
  <si>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</si>
  <si>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</si>
  <si>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</si>
  <si>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</si>
  <si>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</si>
  <si>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</si>
  <si>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</si>
  <si>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</si>
  <si>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</si>
  <si>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</si>
  <si>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</si>
  <si>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</si>
  <si>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</si>
  <si>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</si>
  <si>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</si>
  <si>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</si>
  <si>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</si>
  <si>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</si>
  <si>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</si>
  <si>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</si>
  <si>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</si>
  <si>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</si>
  <si>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</si>
  <si>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</si>
  <si>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</si>
  <si>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</si>
  <si>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</si>
  <si>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</si>
  <si>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</si>
  <si>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</si>
  <si>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</si>
  <si>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</si>
  <si>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</si>
  <si>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</si>
  <si>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</si>
  <si>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</si>
  <si>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</si>
  <si>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</si>
  <si>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</si>
  <si>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</si>
  <si>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</si>
  <si>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</si>
  <si>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</si>
  <si>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</si>
  <si>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</si>
  <si>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</si>
  <si>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</si>
  <si>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</si>
  <si>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</si>
  <si>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</si>
  <si>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</si>
  <si>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</si>
  <si>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</si>
  <si>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</si>
  <si>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</si>
  <si>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</si>
  <si>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</si>
  <si>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</si>
  <si>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</si>
  <si>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</si>
  <si>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</si>
  <si>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</si>
  <si>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</si>
  <si>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</si>
  <si>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</si>
  <si>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</si>
  <si>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</si>
  <si>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</si>
  <si>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</si>
  <si>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</si>
  <si>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</si>
  <si>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</si>
  <si>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</si>
  <si>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</si>
  <si>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</si>
  <si>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</si>
  <si>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</si>
  <si>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</si>
  <si>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</si>
  <si>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</si>
  <si>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</si>
  <si>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</si>
  <si>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</si>
  <si>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</si>
  <si>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</si>
  <si>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</si>
  <si>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</si>
  <si>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</si>
  <si>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</si>
  <si>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</si>
  <si>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</si>
  <si>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</si>
  <si>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</si>
  <si>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</si>
  <si>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</si>
  <si>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</si>
  <si>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</si>
  <si>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</si>
  <si>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</si>
  <si>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</si>
  <si>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</si>
  <si>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</si>
  <si>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</si>
  <si>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</si>
  <si>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</si>
  <si>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</si>
  <si>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</si>
  <si>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</si>
  <si>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</si>
  <si>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</si>
  <si>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</si>
  <si>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</si>
  <si>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</si>
  <si>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</si>
  <si>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</si>
  <si>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</si>
  <si>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</si>
  <si>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</si>
  <si>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</si>
  <si>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</si>
  <si>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</si>
  <si>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</si>
  <si>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</si>
  <si>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</si>
  <si>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</si>
  <si>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</si>
  <si>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</si>
  <si>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</si>
  <si>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</si>
  <si>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</si>
  <si>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</si>
  <si>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</si>
  <si>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</si>
  <si>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</si>
  <si>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</si>
  <si>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</si>
  <si>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</si>
  <si>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</si>
  <si>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</si>
  <si>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</si>
  <si>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</si>
  <si>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</si>
  <si>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</si>
  <si>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</si>
  <si>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</si>
  <si>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</si>
  <si>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</si>
  <si>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</si>
  <si>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</si>
  <si>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</si>
  <si>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</si>
  <si>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</si>
  <si>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</si>
  <si>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</si>
  <si>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</si>
  <si>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</si>
  <si>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</si>
  <si>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</si>
  <si>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</si>
  <si>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</si>
  <si>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</si>
  <si>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</si>
  <si>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</si>
  <si>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</si>
  <si>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</si>
  <si>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</si>
  <si>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</si>
  <si>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</si>
  <si>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</si>
  <si>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</si>
  <si>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</si>
  <si>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</si>
  <si>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</si>
  <si>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</si>
  <si>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</si>
  <si>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</si>
  <si>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</si>
  <si>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</si>
  <si>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</si>
  <si>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</si>
  <si>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</si>
  <si>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</si>
  <si>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</si>
  <si>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</si>
  <si>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</si>
  <si>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</si>
  <si>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</si>
  <si>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</si>
  <si>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</si>
  <si>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</si>
  <si>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</si>
  <si>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</si>
  <si>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</si>
  <si>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</si>
  <si>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</si>
  <si>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</si>
  <si>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</si>
  <si>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</si>
  <si>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</si>
  <si>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</si>
  <si>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</si>
  <si>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</si>
  <si>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</si>
  <si>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</si>
  <si>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</si>
  <si>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</si>
  <si>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</si>
  <si>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</si>
  <si>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</si>
  <si>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</si>
  <si>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</si>
  <si>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</si>
  <si>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</si>
  <si>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</si>
  <si>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</si>
  <si>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</si>
  <si>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</si>
  <si>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</si>
  <si>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</si>
  <si>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</si>
  <si>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</si>
  <si>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</si>
  <si>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</si>
  <si>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</si>
  <si>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</si>
  <si>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</si>
  <si>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</si>
  <si>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</si>
  <si>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</si>
  <si>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</si>
  <si>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</si>
  <si>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</si>
  <si>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</si>
  <si>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</si>
  <si>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</si>
  <si>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</si>
  <si>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</si>
  <si>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</si>
  <si>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</si>
  <si>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</si>
  <si>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</si>
  <si>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</si>
  <si>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</si>
  <si>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</si>
  <si>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</si>
  <si>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</si>
  <si>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</si>
  <si>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</si>
  <si>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</si>
  <si>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</si>
  <si>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</si>
  <si>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</si>
  <si>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</si>
  <si>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</si>
  <si>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</si>
  <si>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</si>
  <si>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</si>
  <si>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</si>
  <si>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</si>
  <si>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</si>
  <si>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</si>
  <si>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</si>
  <si>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</si>
  <si>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</si>
  <si>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</si>
  <si>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</si>
  <si>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</si>
  <si>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</si>
  <si>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</si>
  <si>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</si>
  <si>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</si>
  <si>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</si>
  <si>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</si>
  <si>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</si>
  <si>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</si>
  <si>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</si>
  <si>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</si>
  <si>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</si>
  <si>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</si>
  <si>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</si>
  <si>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</si>
  <si>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</si>
  <si>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</si>
  <si>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</si>
  <si>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</si>
  <si>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</si>
  <si>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</si>
  <si>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</si>
  <si>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</si>
  <si>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</si>
  <si>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</si>
  <si>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</si>
  <si>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</si>
  <si>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</si>
  <si>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</si>
  <si>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</si>
  <si>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</si>
  <si>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</si>
  <si>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</si>
  <si>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</si>
  <si>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</si>
  <si>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</si>
  <si>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</si>
  <si>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</si>
  <si>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</si>
  <si>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</si>
  <si>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</si>
  <si>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</si>
  <si>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</si>
  <si>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</si>
  <si>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</si>
  <si>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</si>
  <si>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</si>
  <si>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</si>
  <si>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</si>
  <si>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</si>
  <si>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</si>
  <si>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</si>
  <si>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</si>
  <si>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</si>
  <si>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</si>
  <si>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</si>
  <si>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</si>
  <si>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</si>
  <si>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</si>
  <si>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</si>
  <si>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</si>
  <si>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</si>
  <si>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</si>
  <si>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</si>
  <si>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</si>
  <si>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</si>
  <si>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</si>
  <si>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</si>
  <si>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</si>
  <si>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</si>
  <si>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</si>
  <si>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</si>
  <si>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</si>
  <si>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</si>
  <si>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</si>
  <si>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</si>
  <si>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</si>
  <si>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</si>
  <si>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</si>
  <si>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</si>
  <si>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</si>
  <si>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</si>
  <si>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</si>
  <si>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</si>
  <si>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</si>
  <si>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</si>
  <si>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</si>
  <si>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</si>
  <si>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</si>
  <si>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</si>
  <si>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</si>
  <si>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</si>
  <si>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</si>
  <si>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</si>
  <si>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</si>
  <si>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</si>
  <si>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</si>
  <si>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</si>
  <si>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</si>
  <si>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</si>
  <si>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</si>
  <si>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</si>
  <si>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</si>
  <si>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</si>
  <si>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</si>
  <si>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</si>
  <si>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</si>
  <si>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</si>
  <si>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</si>
  <si>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</si>
  <si>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</si>
  <si>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</si>
  <si>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</si>
  <si>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</si>
  <si>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</si>
  <si>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</si>
  <si>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</si>
  <si>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</si>
  <si>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</si>
  <si>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</si>
  <si>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</si>
  <si>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</si>
  <si>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</si>
  <si>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</si>
  <si>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</si>
  <si>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</si>
  <si>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</si>
  <si>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</si>
  <si>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</si>
  <si>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</si>
  <si>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</si>
  <si>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</si>
  <si>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</si>
  <si>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</si>
  <si>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</si>
  <si>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</si>
  <si>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</si>
  <si>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</si>
  <si>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</si>
  <si>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</si>
  <si>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</si>
  <si>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</si>
  <si>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</si>
  <si>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</si>
  <si>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</si>
  <si>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</si>
  <si>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</si>
  <si>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</si>
  <si>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</si>
  <si>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</si>
  <si>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</si>
  <si>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</si>
  <si>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</si>
  <si>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</si>
  <si>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</si>
  <si>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</si>
  <si>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</si>
  <si>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</si>
  <si>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</si>
  <si>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</si>
  <si>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</si>
  <si>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</si>
  <si>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</si>
  <si>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</si>
  <si>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</si>
  <si>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</si>
  <si>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</si>
  <si>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</si>
  <si>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</si>
  <si>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</si>
  <si>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</si>
  <si>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</si>
  <si>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</si>
  <si>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</si>
  <si>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</si>
  <si>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</si>
  <si>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</si>
  <si>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</si>
  <si>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</si>
  <si>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</si>
  <si>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</si>
  <si>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</si>
  <si>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</si>
  <si>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</si>
  <si>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</si>
  <si>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</si>
  <si>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</si>
  <si>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</si>
  <si>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</si>
  <si>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</si>
  <si>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</si>
  <si>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</si>
  <si>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</si>
  <si>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</si>
  <si>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</si>
  <si>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</si>
  <si>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</si>
  <si>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</si>
  <si>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</si>
  <si>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</si>
  <si>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</si>
  <si>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</si>
  <si>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</si>
  <si>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</si>
  <si>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</si>
  <si>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</si>
  <si>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</si>
  <si>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</si>
  <si>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</si>
  <si>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</si>
  <si>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</si>
  <si>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</si>
  <si>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</si>
  <si>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</si>
  <si>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</si>
  <si>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</si>
  <si>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</si>
  <si>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</si>
  <si>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</si>
  <si>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</si>
  <si>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</si>
  <si>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</si>
  <si>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</si>
  <si>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</si>
  <si>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</si>
  <si>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</si>
  <si>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</si>
  <si>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</si>
  <si>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</si>
  <si>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</si>
  <si>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</si>
  <si>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</si>
  <si>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</si>
  <si>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</si>
  <si>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</si>
  <si>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</si>
  <si>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</si>
  <si>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</si>
  <si>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</si>
  <si>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</si>
  <si>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</si>
  <si>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</si>
  <si>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</si>
  <si>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</si>
  <si>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</si>
  <si>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</si>
  <si>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</si>
  <si>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</si>
  <si>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</si>
  <si>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</si>
  <si>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</si>
  <si>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</si>
  <si>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</si>
  <si>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</si>
  <si>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</si>
  <si>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</si>
  <si>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</si>
  <si>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</si>
  <si>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</si>
  <si>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</si>
  <si>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</si>
  <si>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</si>
  <si>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</si>
  <si>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</si>
  <si>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</si>
  <si>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</si>
  <si>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</si>
  <si>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</si>
  <si>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</si>
  <si>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</si>
  <si>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</si>
  <si>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</si>
  <si>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</si>
  <si>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</si>
  <si>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</si>
  <si>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</si>
  <si>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</si>
  <si>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</si>
  <si>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</si>
  <si>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</si>
  <si>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</si>
  <si>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</si>
  <si>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</si>
  <si>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</si>
  <si>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</si>
  <si>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</si>
  <si>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</si>
  <si>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</si>
  <si>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</si>
  <si>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</si>
  <si>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</si>
  <si>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</si>
  <si>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</si>
  <si>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</si>
  <si>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</si>
  <si>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</si>
  <si>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</si>
  <si>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</si>
  <si>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</si>
  <si>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</si>
  <si>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</si>
  <si>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</si>
  <si>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</si>
  <si>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</si>
  <si>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</si>
  <si>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</si>
  <si>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</si>
  <si>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</si>
  <si>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</si>
  <si>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</si>
  <si>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</si>
  <si>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</si>
  <si>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</si>
  <si>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</si>
  <si>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</si>
  <si>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</si>
  <si>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</si>
  <si>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</si>
  <si>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</si>
  <si>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</si>
  <si>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</si>
  <si>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</si>
  <si>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</si>
  <si>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</si>
  <si>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</si>
  <si>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</si>
  <si>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</si>
  <si>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</si>
  <si>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</si>
  <si>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</si>
  <si>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</si>
  <si>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</si>
  <si>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</si>
  <si>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</si>
  <si>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</si>
  <si>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</si>
  <si>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</si>
  <si>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</si>
  <si>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</si>
  <si>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</si>
  <si>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</si>
  <si>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</si>
  <si>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</si>
  <si>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</si>
  <si>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</si>
  <si>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</si>
  <si>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</si>
  <si>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</si>
  <si>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</si>
  <si>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</si>
  <si>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</si>
  <si>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</si>
  <si>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</si>
  <si>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</si>
  <si>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</si>
  <si>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</si>
  <si>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</si>
  <si>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</si>
  <si>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</si>
  <si>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</si>
  <si>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</si>
  <si>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</si>
  <si>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</si>
  <si>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</si>
  <si>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</si>
  <si>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</si>
  <si>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</si>
  <si>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</si>
  <si>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</si>
  <si>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</si>
  <si>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</si>
  <si>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</si>
  <si>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</si>
  <si>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</si>
  <si>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</si>
  <si>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</si>
  <si>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</si>
  <si>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</si>
  <si>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</si>
  <si>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</si>
  <si>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</si>
  <si>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</si>
  <si>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</si>
  <si>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</si>
  <si>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</si>
  <si>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</si>
  <si>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</si>
  <si>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</si>
  <si>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</si>
  <si>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</si>
  <si>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</si>
  <si>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</si>
  <si>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</si>
  <si>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</si>
  <si>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</si>
  <si>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</si>
  <si>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</si>
  <si>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</si>
  <si>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</si>
  <si>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</si>
  <si>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</si>
  <si>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</si>
  <si>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</si>
  <si>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</si>
  <si>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</si>
  <si>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</si>
  <si>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</si>
  <si>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</si>
  <si>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</si>
  <si>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</si>
  <si>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</si>
  <si>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</si>
  <si>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</si>
  <si>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</si>
  <si>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</si>
  <si>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</si>
  <si>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</si>
  <si>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</si>
  <si>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</si>
  <si>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</si>
  <si>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</si>
  <si>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</si>
  <si>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</si>
  <si>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</si>
  <si>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</si>
  <si>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</si>
  <si>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</si>
  <si>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</si>
  <si>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</si>
  <si>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</si>
  <si>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</si>
  <si>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</si>
  <si>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</si>
  <si>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</si>
  <si>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</si>
  <si>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</si>
  <si>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</si>
  <si>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</si>
  <si>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</si>
  <si>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</si>
  <si>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</si>
  <si>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</si>
  <si>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</si>
  <si>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</si>
  <si>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</si>
  <si>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</si>
  <si>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</si>
  <si>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</si>
  <si>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</si>
  <si>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</si>
  <si>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</si>
  <si>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</si>
  <si>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</si>
  <si>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</si>
  <si>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</si>
  <si>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</si>
  <si>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</si>
  <si>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</si>
  <si>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</si>
  <si>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</si>
  <si>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</si>
  <si>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</si>
  <si>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</si>
  <si>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</si>
  <si>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</si>
  <si>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</si>
  <si>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</si>
  <si>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</si>
  <si>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</si>
  <si>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</si>
  <si>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</si>
  <si>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</si>
  <si>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</si>
  <si>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</si>
  <si>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</si>
  <si>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</si>
  <si>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</si>
  <si>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</si>
  <si>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</si>
  <si>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</si>
  <si>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</si>
  <si>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</si>
  <si>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</si>
  <si>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</si>
  <si>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</si>
  <si>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</si>
  <si>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</si>
  <si>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</si>
  <si>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</si>
  <si>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</si>
  <si>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</si>
  <si>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</si>
  <si>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</si>
  <si>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</si>
  <si>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</si>
  <si>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</si>
  <si>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</si>
  <si>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</si>
  <si>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</si>
  <si>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</si>
  <si>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</si>
  <si>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</si>
  <si>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</si>
  <si>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</si>
  <si>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</si>
  <si>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</si>
  <si>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</si>
  <si>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</si>
  <si>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</si>
  <si>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</si>
  <si>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</si>
  <si>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</si>
  <si>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</si>
  <si>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</si>
  <si>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</si>
  <si>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</si>
  <si>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</si>
  <si>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</si>
  <si>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</si>
  <si>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</si>
  <si>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</si>
  <si>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</si>
  <si>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</si>
  <si>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</si>
  <si>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</si>
  <si>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</si>
  <si>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</si>
  <si>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</si>
  <si>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</si>
  <si>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</si>
  <si>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</si>
  <si>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</si>
  <si>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</si>
  <si>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</si>
  <si>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</si>
  <si>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</si>
  <si>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</si>
  <si>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</si>
  <si>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</si>
  <si>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</si>
  <si>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</si>
  <si>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</si>
  <si>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</si>
  <si>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</si>
  <si>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</si>
  <si>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</si>
  <si>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</si>
  <si>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</si>
  <si>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</si>
  <si>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</si>
  <si>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</si>
  <si>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</si>
  <si>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</si>
  <si>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</si>
  <si>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</si>
  <si>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</si>
  <si>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</si>
  <si>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</si>
  <si>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</si>
  <si>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</si>
  <si>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</si>
  <si>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</si>
  <si>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</si>
  <si>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</si>
  <si>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</si>
  <si>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</si>
  <si>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</si>
  <si>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</si>
  <si>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</si>
  <si>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</si>
  <si>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</si>
  <si>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</si>
  <si>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</si>
  <si>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</si>
  <si>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</si>
  <si>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</si>
  <si>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</si>
  <si>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</si>
  <si>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</si>
  <si>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</si>
  <si>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</si>
  <si>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</si>
  <si>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</si>
  <si>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</si>
  <si>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</si>
  <si>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</si>
  <si>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</si>
  <si>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</si>
  <si>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</si>
  <si>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</si>
  <si>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</si>
  <si>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</si>
  <si>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</si>
  <si>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</si>
  <si>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</si>
  <si>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</si>
  <si>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</si>
  <si>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</si>
  <si>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</si>
  <si>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</si>
  <si>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</si>
  <si>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</si>
  <si>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</si>
  <si>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</si>
  <si>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</si>
  <si>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</si>
  <si>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</si>
  <si>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</si>
  <si>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</si>
  <si>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</si>
  <si>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</si>
  <si>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</si>
  <si>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</si>
  <si>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</si>
  <si>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</si>
  <si>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</si>
  <si>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</si>
  <si>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</si>
  <si>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</si>
  <si>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</si>
  <si>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</si>
  <si>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</si>
  <si>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</si>
  <si>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</si>
  <si>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</si>
  <si>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</si>
  <si>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</si>
  <si>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</si>
  <si>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</si>
  <si>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</si>
  <si>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</si>
  <si>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</si>
  <si>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</si>
  <si>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</si>
  <si>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</si>
  <si>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</si>
  <si>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</si>
  <si>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</si>
  <si>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</si>
  <si>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</si>
  <si>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</si>
  <si>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</si>
  <si>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</si>
  <si>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</si>
  <si>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</si>
  <si>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</si>
  <si>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</si>
  <si>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</si>
  <si>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</si>
  <si>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</si>
  <si>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</si>
  <si>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</si>
  <si>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</si>
  <si>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</si>
  <si>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</si>
  <si>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</si>
  <si>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</si>
  <si>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</si>
  <si>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</si>
  <si>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</si>
  <si>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</si>
  <si>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</si>
  <si>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</si>
  <si>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</si>
  <si>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</si>
  <si>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</si>
  <si>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</si>
  <si>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</si>
  <si>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</si>
  <si>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</si>
  <si>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</si>
  <si>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</si>
  <si>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</si>
  <si>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</si>
  <si>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</si>
  <si>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</si>
  <si>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</si>
  <si>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</si>
  <si>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</si>
  <si>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</si>
  <si>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</si>
  <si>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</si>
  <si>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</si>
  <si>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</si>
  <si>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</si>
  <si>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</si>
  <si>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</si>
  <si>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</si>
  <si>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</si>
  <si>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</si>
  <si>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</si>
  <si>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</si>
  <si>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</si>
  <si>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</si>
  <si>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</si>
  <si>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</si>
  <si>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</si>
  <si>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</si>
  <si>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</si>
  <si>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</si>
  <si>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</si>
  <si>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there was night access , team moved need 30 min</t>
  </si>
  <si>
    <t>PCM-20251120-00000426</t>
  </si>
  <si>
    <t>team moved need 90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</si>
  <si>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</si>
  <si>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</si>
  <si>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</si>
  <si>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</si>
  <si>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</si>
  <si>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</si>
  <si>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</si>
  <si>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</si>
  <si>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</si>
  <si>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</si>
  <si>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</si>
  <si>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</si>
  <si>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</si>
  <si>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</si>
  <si>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</si>
  <si>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</si>
  <si>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</si>
  <si>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</si>
  <si>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</si>
  <si>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</si>
  <si>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</si>
  <si>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</si>
  <si>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</si>
  <si>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</si>
  <si>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</si>
  <si>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</si>
  <si>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</si>
  <si>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</si>
  <si>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</si>
  <si>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</si>
  <si>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</si>
  <si>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</si>
  <si>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</si>
  <si>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</si>
  <si>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</si>
  <si>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</si>
  <si>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</si>
  <si>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</si>
  <si>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</si>
  <si>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</si>
  <si>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</si>
  <si>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</si>
  <si>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</si>
  <si>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</si>
  <si>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</si>
  <si>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</si>
  <si>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</si>
  <si>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</si>
  <si>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</si>
  <si>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</si>
  <si>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</si>
  <si>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</si>
  <si>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</si>
  <si>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</si>
  <si>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</si>
  <si>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</si>
  <si>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</si>
  <si>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</si>
  <si>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</si>
  <si>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</si>
  <si>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</si>
  <si>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</si>
  <si>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</si>
  <si>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</si>
  <si>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</si>
  <si>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</si>
  <si>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</si>
  <si>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</si>
  <si>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</si>
  <si>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</si>
  <si>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</si>
  <si>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</si>
  <si>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</si>
  <si>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</si>
  <si>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</si>
  <si>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</si>
  <si>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</si>
  <si>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</si>
  <si>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</si>
  <si>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</si>
  <si>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</si>
  <si>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</si>
  <si>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</si>
  <si>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PCM-20251120-00000307</t>
  </si>
  <si>
    <t>Site restored on PG</t>
  </si>
  <si>
    <t xml:space="preserve"> </t>
  </si>
  <si>
    <t xml:space="preserve"> PCM-20250215-00000830 </t>
  </si>
  <si>
    <t>LTE site still down and  site located in aramco area access issue need special permission</t>
  </si>
  <si>
    <t>PCM-20251119-00001952</t>
  </si>
  <si>
    <t>was night access issue / USF area team EM team on the way  80 mins</t>
  </si>
  <si>
    <t>PCM-20251120-00000239</t>
  </si>
  <si>
    <t>was night access issue / USF area team EM team on the way 110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</si>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</sst>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5" totalsRowShown="0" headerRowDxfId="31" dataDxfId="30" headerRowBorderDxfId="28" tableBorderDxfId="29">
  <autoFilter ref="A1:L1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tabSelected="1" workbookViewId="0">
      <selection activeCell="K4" sqref="K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318.3257210648153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0.25040856481791707</v>
      </c>
      <c r="H3" s="136">
        <v>45981.018692129626</v>
      </c>
      <c r="I3" s="134" t="str">
        <f>IFERROR(VLOOKUP(D3,DB!A:F,6,0),"")</f>
        <v>Generator-SG</v>
      </c>
      <c r="J3" s="134" t="str">
        <f>IFERROR(VLOOKUP(D3,DB!A:G,7,0),"")</f>
        <v>Good</v>
      </c>
      <c r="K3" s="138" t="s">
        <v>39025</v>
      </c>
      <c r="L3" s="139" t="str">
        <f>IFERROR(VLOOKUP(D3,DB!A:I,9,0),"")</f>
        <v>Latis</v>
      </c>
    </row>
    <row r="4" spans="1:15" ht="15" customHeight="1">
      <c r="A4" s="149" t="s">
        <v>39026</v>
      </c>
      <c r="B4" s="150" t="str">
        <f>IFERROR(VLOOKUP(D4,DB!A:K,11,0),"")</f>
        <v>R1</v>
      </c>
      <c r="C4" s="150">
        <v>1</v>
      </c>
      <c r="D4" s="134" t="s">
        <v>8644</v>
      </c>
      <c r="E4" s="151" t="s">
        <v>39024</v>
      </c>
      <c r="F4" s="152">
        <v>45981.271701388891</v>
      </c>
      <c r="G4" s="153">
        <f ca="1">IFERROR(NOW()-F4,"-")</f>
        <v>2.4456018509226851E-3</v>
      </c>
      <c r="H4" s="152">
        <v>45981.266516203701</v>
      </c>
      <c r="I4" s="150" t="str">
        <f>IFERROR(VLOOKUP(D4,DB!A:F,6,0),"")</f>
        <v>Generator-SG</v>
      </c>
      <c r="J4" s="150" t="str">
        <f>IFERROR(VLOOKUP(D4,DB!A:G,7,0),"")</f>
        <v>Good</v>
      </c>
      <c r="K4" s="154" t="s">
        <v>39027</v>
      </c>
      <c r="L4" s="155" t="str">
        <f>IFERROR(VLOOKUP(D4,DB!A:I,9,0),"")</f>
        <v>Latis</v>
      </c>
    </row>
    <row r="5" spans="1:15" ht="15" customHeight="1">
      <c r="A5" s="149"/>
      <c r="B5" s="150" t="str">
        <f>IFERROR(VLOOKUP(D5,DB!A:K,11,0),"")</f>
        <v/>
      </c>
      <c r="C5" s="150"/>
      <c r="D5" s="134"/>
      <c r="E5" s="151"/>
      <c r="F5" s="152"/>
      <c r="G5" s="153">
        <f ca="1">IFERROR(NOW()-F5,"-")</f>
        <v>45981.274146990741</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45981.274146990741</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45981.274146990741</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45981.274146990741</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45981.274146990741</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45981.274146990741</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45981.274146990741</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45981.274146990741</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45981.274146990741</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45981.274146990741</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45981.274146990741</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45981.274146990741</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45981.274146990741</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45981.274146990741</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45981.274146990741</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45981.274146990741</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45981.274146990741</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45981.274146990741</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45981.274146990741</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45981.274146990741</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45981.274146990741</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45981.274146990741</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45981.274146990741</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45981.274146990741</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45981.274146990741</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45981.274146990741</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45981.274146990741</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45981.274146990741</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45981.274146990741</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45981.274146990741</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45981.274146990741</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45981.274146990741</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45981.274146990741</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45981.274146990741</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45981.274146990741</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45981.274146990741</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45981.274146990741</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45981.274146990741</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45981.274146990741</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45981.274146990741</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45981.274146990741</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45981.274146990741</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45981.274146990741</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45981.274146990741</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45981.274146990741</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45981.274146990741</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45981.274146990741</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45981.274146990741</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45981.274146990741</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45981.274146990741</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45981.274146990741</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45981.274146990741</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45981.274146990741</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45981.274146990741</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45981.274146990741</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45981.274146990741</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45981.274146990741</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45981.274146990741</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45981.274146990741</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08F43457-C97A-4B06-9A7C-46E490B790F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39028</v>
      </c>
      <c r="N1" s="87" t="s">
        <v>39029</v>
      </c>
      <c r="O1" s="87" t="s">
        <v>39030</v>
      </c>
      <c r="P1" s="87" t="s">
        <v>39031</v>
      </c>
      <c r="Q1" s="87" t="s">
        <v>39032</v>
      </c>
      <c r="R1" s="87" t="s">
        <v>39033</v>
      </c>
      <c r="S1" s="87" t="s">
        <v>39034</v>
      </c>
      <c r="T1" s="87" t="s">
        <v>39035</v>
      </c>
      <c r="U1" s="87" t="s">
        <v>39036</v>
      </c>
      <c r="V1" s="87" t="s">
        <v>39037</v>
      </c>
      <c r="W1" s="87" t="s">
        <v>39038</v>
      </c>
      <c r="X1" s="87" t="s">
        <v>39039</v>
      </c>
      <c r="Y1" s="87" t="s">
        <v>39040</v>
      </c>
      <c r="Z1" s="87" t="s">
        <v>39041</v>
      </c>
      <c r="AA1" s="87" t="s">
        <v>39042</v>
      </c>
      <c r="AB1" s="87" t="s">
        <v>39043</v>
      </c>
      <c r="AC1" s="87" t="s">
        <v>39044</v>
      </c>
      <c r="AD1" s="87" t="s">
        <v>39045</v>
      </c>
      <c r="AE1" s="87" t="s">
        <v>39046</v>
      </c>
      <c r="AF1" s="87" t="s">
        <v>39047</v>
      </c>
      <c r="AG1" s="87" t="s">
        <v>39048</v>
      </c>
      <c r="AH1" s="87" t="s">
        <v>39049</v>
      </c>
      <c r="AI1" s="87" t="s">
        <v>39050</v>
      </c>
      <c r="AJ1" s="87" t="s">
        <v>39051</v>
      </c>
      <c r="AK1" s="87" t="s">
        <v>39052</v>
      </c>
      <c r="AL1" s="87" t="s">
        <v>39053</v>
      </c>
      <c r="AM1" s="87" t="s">
        <v>39054</v>
      </c>
      <c r="AN1" s="87" t="s">
        <v>39055</v>
      </c>
      <c r="AO1" s="87" t="s">
        <v>39056</v>
      </c>
      <c r="AP1" s="87" t="s">
        <v>39057</v>
      </c>
      <c r="AQ1" s="87" t="s">
        <v>39058</v>
      </c>
      <c r="AR1" s="87" t="s">
        <v>39059</v>
      </c>
      <c r="AS1" s="87" t="s">
        <v>39060</v>
      </c>
      <c r="AT1" s="87" t="s">
        <v>39061</v>
      </c>
      <c r="AU1" s="87" t="s">
        <v>39062</v>
      </c>
      <c r="AV1" s="87" t="s">
        <v>39063</v>
      </c>
      <c r="AW1" s="87" t="s">
        <v>39064</v>
      </c>
      <c r="AX1" s="87" t="s">
        <v>39065</v>
      </c>
      <c r="AY1" s="87" t="s">
        <v>39066</v>
      </c>
      <c r="AZ1" s="87" t="s">
        <v>39067</v>
      </c>
      <c r="BA1" s="87" t="s">
        <v>39068</v>
      </c>
      <c r="BB1" s="87" t="s">
        <v>39069</v>
      </c>
      <c r="BC1" s="87" t="s">
        <v>39070</v>
      </c>
      <c r="BD1" s="87" t="s">
        <v>39071</v>
      </c>
      <c r="BE1" s="87" t="s">
        <v>39072</v>
      </c>
      <c r="BF1" s="87" t="s">
        <v>39073</v>
      </c>
      <c r="BG1" s="87" t="s">
        <v>39074</v>
      </c>
      <c r="BH1" s="87" t="s">
        <v>39075</v>
      </c>
      <c r="BI1" s="87" t="s">
        <v>39076</v>
      </c>
      <c r="BJ1" s="87" t="s">
        <v>39077</v>
      </c>
      <c r="BK1" s="87" t="s">
        <v>39078</v>
      </c>
      <c r="BL1" s="87" t="s">
        <v>39079</v>
      </c>
      <c r="BM1" s="87" t="s">
        <v>39080</v>
      </c>
      <c r="BN1" s="87" t="s">
        <v>39081</v>
      </c>
      <c r="BO1" s="87" t="s">
        <v>39082</v>
      </c>
      <c r="BP1" s="87" t="s">
        <v>39083</v>
      </c>
      <c r="BQ1" s="87" t="s">
        <v>39084</v>
      </c>
      <c r="BR1" s="87" t="s">
        <v>39085</v>
      </c>
      <c r="BS1" s="87" t="s">
        <v>39086</v>
      </c>
      <c r="BT1" s="87" t="s">
        <v>39087</v>
      </c>
      <c r="BU1" s="87" t="s">
        <v>39088</v>
      </c>
      <c r="BV1" s="87" t="s">
        <v>39089</v>
      </c>
      <c r="BW1" s="87" t="s">
        <v>39090</v>
      </c>
      <c r="BX1" s="87" t="s">
        <v>39091</v>
      </c>
      <c r="BY1" s="87" t="s">
        <v>39092</v>
      </c>
      <c r="BZ1" s="87" t="s">
        <v>39093</v>
      </c>
      <c r="CA1" s="87" t="s">
        <v>39094</v>
      </c>
      <c r="CB1" s="87" t="s">
        <v>39095</v>
      </c>
      <c r="CC1" s="87" t="s">
        <v>39096</v>
      </c>
      <c r="CD1" s="87" t="s">
        <v>39097</v>
      </c>
      <c r="CE1" s="87" t="s">
        <v>39098</v>
      </c>
      <c r="CF1" s="87" t="s">
        <v>39099</v>
      </c>
      <c r="CG1" s="87" t="s">
        <v>39100</v>
      </c>
      <c r="CH1" s="87" t="s">
        <v>39101</v>
      </c>
      <c r="CI1" s="87" t="s">
        <v>39102</v>
      </c>
      <c r="CJ1" s="87" t="s">
        <v>39103</v>
      </c>
    </row>
    <row r="2" spans="1:88" s="127" customFormat="1" ht="31.5" customHeight="1">
      <c r="A2" s="61" t="s">
        <v>39104</v>
      </c>
      <c r="B2" s="61" t="s">
        <v>27</v>
      </c>
      <c r="C2" s="61">
        <v>1</v>
      </c>
      <c r="D2" s="61" t="s">
        <v>19542</v>
      </c>
      <c r="E2" s="84" t="s">
        <v>39024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156.27430902777996</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61">
        <v>1</v>
      </c>
      <c r="D4" s="18" t="s">
        <v>22588</v>
      </c>
      <c r="E4" s="84" t="s">
        <v>39024</v>
      </c>
      <c r="F4" s="103">
        <v>45981.027314814812</v>
      </c>
      <c r="G4" s="104">
        <f ca="1">IFERROR(NOW()-F4,"-")</f>
        <v>0.24683217592973961</v>
      </c>
      <c r="H4" s="74">
        <v>45981.02175925926</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7</v>
      </c>
      <c r="D5" s="18" t="s">
        <v>22351</v>
      </c>
      <c r="E5" s="84" t="s">
        <v>39024</v>
      </c>
      <c r="F5" s="103">
        <v>45981.195451388892</v>
      </c>
      <c r="G5" s="104">
        <f ca="1">IFERROR(NOW()-F5,"-")</f>
        <v>7.8695601849176455E-2</v>
      </c>
      <c r="H5" s="103">
        <v>45981.180173611108</v>
      </c>
      <c r="I5" s="18" t="str">
        <f>IFERROR(VLOOKUP(D5,DB!A:F,6,0),"")</f>
        <v>SCECO</v>
      </c>
      <c r="J5" s="18" t="str">
        <f>IFERROR(VLOOKUP(D5,DB!A:G,7,0),"")</f>
        <v>Weak</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45981.274146990741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45981.274146990741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45981.274146990741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45981.274146990741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45981.274146990741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45981.274146990741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45981.274146990741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45981.274146990741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45981.274146990741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45981.274146990741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45981.274146990741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45981.274146990741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45981.274146990741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45981.274146990741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45981.274146990741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45981.274146990741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45981.274146990741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45981.274146990741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45981.274146990741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45981.274146990741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45981.274146990741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45981.274146990741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45981.274146990741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45981.274146990741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45981.274146990741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45981.274146990741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45981.274146990741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45981.274146990741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45981.274146990741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45981.274146990741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45981.274146990741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45981.274146990741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45981.274146990741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45981.274146990741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45981.274146990741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45981.274146990741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45981.274146990741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45981.274146990741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45981.274146990741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45981.274146990741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45981.274146990741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45981.274146990741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45981.274146990741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45981.274146990741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45981.274146990741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45981.274146990741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45981.274146990741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45981.274146990741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45981.274146990741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45981.274146990741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45981.274146990741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45981.274146990741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45981.274146990741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45981.274146990741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45981.274146990741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45981.274146990741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45981.274146990741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45981.274146990741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45981.274146990741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45981.274146990741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45981.274146990741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45981.274146990741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45981.274146990741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45981.274146990741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45981.274146990741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45981.274146990741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45981.274146990741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45981.274146990741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45981.274146990741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45981.274146990741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45981.274146990741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45981.274146990741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45981.274146990741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45981.274146990741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45981.274146990741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45981.274146990741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45981.274146990741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45981.274146990741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45981.274146990741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45981.274146990741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45981.274146990741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45981.274146990741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45981.274146990741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45981.274146990741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45981.274146990741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45981.274146990741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45981.274146990741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45981.274146990741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45981.274146990741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45981.274146990741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45981.274146990741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45981.274146990741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45981.274146990741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45981.274146990741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45981.274146990741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45981.274146990741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45981.274146990741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45981.274146990741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45981.274146990741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45981.274146990741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45981.274146990741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45981.274146990741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45981.274146990741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45981.274146990741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45981.274146990741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45981.274146990741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45981.274146990741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45981.274146990741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45981.274146990741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45981.274146990741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45981.274146990741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45981.274146990741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45981.274146990741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45981.274146990741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45981.274146990741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45981.274146990741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45981.274146990741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45981.274146990741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45981.274146990741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45981.274146990741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45981.274146990741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45981.274146990741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45981.274146990741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45981.274146990741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45981.274146990741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45981.274146990741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45981.274146990741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45981.274146990741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45981.274146990741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45981.274146990741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45981.274146990741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45981.274146990741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45981.274146990741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45981.274146990741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45981.274146990741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45981.274146990741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45981.274146990741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45981.274146990741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45981.274146990741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45981.274146990741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45981.274146990741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45981.274146990741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45981.274146990741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45981.274146990741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45981.274146990741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45981.274146990741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45981.274146990741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45981.274146990741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45981.274146990741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45981.274146990741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45981.274146990741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45981.274146990741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45981.274146990741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45981.274146990741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45981.274146990741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45981.274146990741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45981.274146990741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45981.274146990741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45981.274146990741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45981.274146990741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45981.274146990741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45981.274146990741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45981.274146990741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45981.274146990741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45981.274146990741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45981.274146990741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45981.274146990741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45981.274146990741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45981.274146990741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45981.274146990741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45981.274146990741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45981.274146990741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45981.274146990741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45981.274146990741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45981.274146990741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45981.274146990741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45981.274146990741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45981.274146990741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45981.274146990741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6: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45981.274146990741</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45981.274146990741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45981.274146990741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45981.274146990741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45981.274146990741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45981.274146990741</v>
      </c>
      <c r="H7" s="22"/>
      <c r="I7" s="19" t="str">
        <f>IFERROR(VLOOKUP(D7,DB!A:F,6,0),"")</f>
        <v/>
      </c>
      <c r="J7" s="18" t="str">
        <f>IFERROR(VLOOKUP(D7,DB!A:G,7,0),"")</f>
        <v/>
      </c>
      <c r="K7" s="45"/>
      <c r="L7" s="23" t="str">
        <f>IFERROR(VLOOKUP(D7,DB!A:I,9,0),"")</f>
        <v/>
      </c>
    </row>
    <row r="8" spans="1:13" ht="15" customHeight="1">
      <c r="A8" s="19"/>
      <c r="B8" s="61" t="str">
        <f>IFERROR(VLOOKUP(D8,DB!A:K,11,0),"")</f>
        <v/>
      </c>
      <c r="C8" s="18"/>
      <c r="D8" s="18" t="s">
        <v>39113</v>
      </c>
      <c r="E8" s="18"/>
      <c r="F8" s="20"/>
      <c r="G8" s="21">
        <f t="shared" ca="1" si="0"/>
        <v>45981.274146990741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45981.274146990741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45981.274146990741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45981.274146990741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45981.274146990741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45981.274146990741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45981.274146990741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45981.274146990741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45981.274146990741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45981.274146990741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45981.274146990741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45981.274146990741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45981.274146990741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45981.274146990741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45981.274146990741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45981.274146990741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45981.274146990741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45981.274146990741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45981.274146990741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45981.274146990741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45981.274146990741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45981.274146990741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45981.274146990741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45981.274146990741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45981.274146990741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45981.274146990741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45981.274146990741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45981.274146990741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45981.274146990741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45981.274146990741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45981.274146990741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45981.274146990741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45981.274146990741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45981.274146990741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45981.274146990741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45981.274146990741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45981.274146990741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45981.274146990741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45981.274146990741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45981.274146990741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45981.274146990741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45981.274146990741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45981.274146990741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45981.274146990741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45981.274146990741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45981.274146990741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45981.274146990741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45981.274146990741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45981.274146990741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45981.274146990741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45981.274146990741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45981.274146990741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45981.274146990741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45981.274146990741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45981.274146990741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45981.274146990741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45981.274146990741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45981.274146990741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45981.274146990741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45981.274146990741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45981.274146990741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45981.274146990741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45981.274146990741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45981.274146990741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45981.274146990741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45981.274146990741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45981.274146990741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45981.274146990741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45981.274146990741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45981.274146990741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45981.274146990741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45981.274146990741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45981.274146990741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45981.274146990741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45981.274146990741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45981.274146990741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45981.274146990741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45981.274146990741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45981.274146990741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45981.274146990741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45981.274146990741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45981.274146990741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45981.274146990741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45981.274146990741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45981.274146990741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45981.274146990741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45981.274146990741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45981.274146990741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45981.274146990741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45981.274146990741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45981.274146990741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45981.274146990741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45981.274146990741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45981.274146990741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45981.274146990741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45981.274146990741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45981.274146990741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45981.274146990741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45981.274146990741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45981.274146990741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45981.274146990741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45981.274146990741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45981.274146990741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45981.274146990741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45981.274146990741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45981.274146990741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45981.274146990741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45981.274146990741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45981.274146990741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45981.274146990741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45981.274146990741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45981.274146990741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45981.274146990741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45981.274146990741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45981.274146990741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45981.274146990741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45981.274146990741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45981.274146990741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45981.274146990741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45981.274146990741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45981.274146990741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45981.274146990741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45981.274146990741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45981.274146990741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45981.274146990741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45981.274146990741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45981.274146990741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45981.274146990741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45981.274146990741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45981.274146990741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45981.274146990741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45981.274146990741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45981.274146990741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45981.274146990741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45981.274146990741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45981.274146990741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45981.274146990741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45981.274146990741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45981.274146990741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45981.274146990741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45981.274146990741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45981.274146990741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45981.274146990741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45981.274146990741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45981.274146990741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45981.274146990741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45981.274146990741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45981.274146990741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45981.274146990741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45981.274146990741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45981.274146990741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45981.274146990741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45981.274146990741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45981.274146990741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45981.274146990741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45981.274146990741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45981.274146990741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45981.274146990741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45981.274146990741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45981.274146990741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45981.274146990741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45981.274146990741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45981.274146990741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45981.274146990741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45981.274146990741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45981.274146990741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45981.274146990741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45981.274146990741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45981.274146990741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45981.274146990741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45981.274146990741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45981.274146990741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45981.274146990741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45981.274146990741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45981.274146990741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45981.274146990741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45981.274146990741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45981.274146990741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45981.274146990741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45981.274146990741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45981.274146990741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45981.274146990741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45981.274146990741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45981.274146990741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45981.274146990741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45981.274146990741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45981.274146990741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45981.274146990741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45981.274146990741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45981.274146990741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45981.274146990741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45981.274146990741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45981.274146990741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45981.274146990741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45981.274146990741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45981.274146990741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45981.274146990741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45981.274146990741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45981.274146990741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45981.274146990741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45981.274146990741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45981.274146990741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45981.274146990741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45981.274146990741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45981.274146990741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45981.274146990741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45981.274146990741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45981.274146990741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45981.274146990741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45981.274146990741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45981.274146990741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45981.274146990741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45981.274146990741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45981.274146990741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45981.274146990741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45981.274146990741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45981.274146990741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45981.274146990741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45981.274146990741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45981.274146990741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45981.274146990741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45981.274146990741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45981.274146990741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45981.274146990741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45981.274146990741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45981.274146990741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45981.274146990741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45981.274146990741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45981.274146990741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45981.274146990741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45981.274146990741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45981.274146990741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45981.274146990741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45981.274146990741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45981.274146990741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45981.274146990741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45981.274146990741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45981.274146990741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45981.274146990741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45981.274146990741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45981.274146990741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45981.274146990741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45981.274146990741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45981.274146990741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45981.274146990741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45981.274146990741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45981.274146990741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45981.274146990741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45981.274146990741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45981.274146990741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45981.274146990741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45981.274146990741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45981.274146990741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45981.274146990741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45981.274146990741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45981.274146990741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45981.274146990741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45981.274146990741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45981.274146990741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45981.274146990741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45981.274146990741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45981.274146990741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45981.274146990741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45981.274146990741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45981.274146990741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45981.274146990741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45981.274146990741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45981.274146990741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45981.274146990741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45981.274146990741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45981.274146990741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45981.274146990741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45981.274146990741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45981.274146990741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45981.274146990741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45981.274146990741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45981.274146990741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45981.274146990741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45981.274146990741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45981.274146990741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45981.274146990741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45981.274146990741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45981.274146990741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45981.274146990741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45981.274146990741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45981.274146990741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45981.274146990741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45981.274146990741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45981.274146990741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45981.274146990741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45981.274146990741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45981.274146990741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45981.274146990741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45981.274146990741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45981.274146990741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45981.274146990741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45981.274146990741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45981.274146990741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45981.274146990741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45981.274146990741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45981.274146990741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45981.274146990741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45981.274146990741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45981.274146990741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45981.274146990741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45981.274146990741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45981.274146990741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45981.274146990741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45981.274146990741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45981.274146990741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45981.274146990741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45981.274146990741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45981.274146990741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45981.274146990741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45981.274146990741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45981.274146990741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45981.274146990741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45981.274146990741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45981.274146990741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45981.274146990741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45981.274146990741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45981.274146990741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45981.274146990741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45981.274146990741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45981.274146990741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45981.274146990741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45981.274146990741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45981.274146990741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45981.274146990741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45981.274146990741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45981.274146990741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45981.274146990741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45981.274146990741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45981.274146990741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45981.274146990741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45981.274146990741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45981.274146990741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45981.274146990741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45981.274146990741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45981.274146990741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45981.274146990741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45981.274146990741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45981.274146990741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45981.274146990741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45981.274146990741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45981.274146990741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45981.274146990741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45981.274146990741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45981.274146990741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45981.274146990741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45981.274146990741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45981.274146990741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45981.274146990741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45981.274146990741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45981.274146990741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45981.274146990741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45981.274146990741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45981.274146990741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45981.274146990741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45981.274146990741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45981.274146990741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45981.274146990741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45981.274146990741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45981.274146990741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45981.274146990741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45981.274146990741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45981.274146990741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45981.274146990741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45981.274146990741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45981.274146990741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45981.274146990741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45981.274146990741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45981.274146990741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45981.274146990741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45981.274146990741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45981.274146990741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45981.274146990741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45981.274146990741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45981.274146990741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45981.274146990741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45981.274146990741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45981.274146990741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45981.274146990741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45981.274146990741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45981.274146990741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45981.274146990741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45981.274146990741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45981.274146990741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45981.274146990741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45981.274146990741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45981.274146990741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45981.274146990741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45981.274146990741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45981.274146990741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45981.274146990741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45981.274146990741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45981.274146990741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45981.274146990741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45981.274146990741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45981.274146990741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45981.274146990741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45981.274146990741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45981.274146990741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45981.274146990741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45981.274146990741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45981.274146990741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45981.274146990741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45981.274146990741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45981.274146990741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45981.274146990741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45981.274146990741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45981.274146990741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45981.274146990741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45981.274146990741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45981.274146990741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45981.274146990741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45981.274146990741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45981.274146990741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45981.274146990741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45981.274146990741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45981.274146990741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45981.274146990741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45981.274146990741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45981.274146990741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45981.274146990741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45981.274146990741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45981.274146990741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45981.274146990741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45981.274146990741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45981.274146990741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45981.274146990741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45981.274146990741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45981.274146990741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45981.274146990741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45981.274146990741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45981.274146990741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45981.274146990741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45981.274146990741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45981.274146990741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45981.274146990741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45981.274146990741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45981.274146990741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45981.274146990741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45981.274146990741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45981.274146990741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45981.274146990741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45981.274146990741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45981.274146990741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45981.274146990741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45981.274146990741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45981.274146990741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45981.274146990741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45981.274146990741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45981.274146990741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45981.274146990741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45981.274146990741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45981.274146990741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45981.274146990741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45981.274146990741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45981.274146990741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45981.274146990741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45981.274146990741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45981.274146990741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45981.274146990741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45981.274146990741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45981.274146990741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45981.274146990741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45981.274146990741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45981.274146990741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45981.274146990741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45981.274146990741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45981.274146990741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45981.274146990741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45981.274146990741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45981.274146990741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45981.274146990741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45981.274146990741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45981.274146990741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45981.274146990741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45981.274146990741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45981.274146990741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45981.274146990741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45981.274146990741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45981.274146990741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45981.274146990741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45981.274146990741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45981.274146990741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45981.274146990741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45981.274146990741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45981.274146990741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45981.274146990741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45981.274146990741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45981.274146990741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45981.274146990741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45981.274146990741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45981.274146990741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45981.274146990741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45981.274146990741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45981.274146990741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45981.274146990741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45981.274146990741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45981.274146990741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45981.274146990741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45981.274146990741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45981.274146990741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45981.274146990741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45981.274146990741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45981.274146990741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45981.274146990741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45981.274146990741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45981.274146990741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45981.274146990741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45981.274146990741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45981.274146990741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45981.274146990741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45981.274146990741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45981.274146990741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45981.274146990741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45981.274146990741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45981.274146990741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45981.274146990741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45981.274146990741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45981.274146990741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45981.274146990741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45981.274146990741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45981.274146990741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45981.274146990741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45981.274146990741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45981.274146990741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45981.274146990741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45981.274146990741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45981.274146990741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45981.274146990741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45981.274146990741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45981.274146990741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45981.274146990741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45981.274146990741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45981.274146990741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45981.274146990741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45981.274146990741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45981.274146990741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45981.274146990741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45981.274146990741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45981.274146990741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45981.274146990741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45981.274146990741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45981.274146990741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45981.274146990741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45981.274146990741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45981.274146990741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45981.274146990741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45981.274146990741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45981.274146990741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45981.274146990741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45981.274146990741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45981.274146990741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45981.274146990741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45981.274146990741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45981.274146990741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45981.274146990741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45981.274146990741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45981.274146990741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45981.274146990741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45981.274146990741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45981.274146990741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45981.274146990741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45981.274146990741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45981.274146990741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45981.274146990741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45981.274146990741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45981.274146990741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45981.274146990741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45981.274146990741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45981.274146990741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45981.274146990741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45981.274146990741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45981.274146990741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45981.274146990741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45981.274146990741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45981.274146990741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45981.274146990741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45981.274146990741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45981.274146990741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45981.274146990741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45981.274146990741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45981.274146990741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45981.274146990741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45981.274146990741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45981.274146990741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45981.274146990741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45981.274146990741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45981.274146990741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45981.274146990741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45981.274146990741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45981.274146990741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45981.274146990741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45981.274146990741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45981.274146990741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45981.274146990741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45981.274146990741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45981.274146990741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45981.274146990741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45981.274146990741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45981.274146990741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45981.274146990741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45981.274146990741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45981.274146990741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45981.274146990741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45981.274146990741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45981.274146990741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45981.274146990741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45981.274146990741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45981.274146990741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45981.274146990741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45981.274146990741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45981.274146990741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45981.274146990741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45981.274146990741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45981.274146990741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45981.274146990741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45981.274146990741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45981.274146990741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45981.274146990741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45981.274146990741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45981.274146990741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45981.274146990741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45981.274146990741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45981.274146990741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45981.274146990741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45981.274146990741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45981.274146990741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45981.274146990741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45981.274146990741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45981.274146990741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45981.274146990741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45981.274146990741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45981.274146990741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45981.274146990741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45981.274146990741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45981.274146990741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45981.274146990741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45981.274146990741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45981.274146990741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45981.274146990741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45981.274146990741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45981.274146990741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45981.274146990741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45981.274146990741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45981.274146990741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45981.274146990741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45981.274146990741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45981.274146990741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45981.274146990741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45981.274146990741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45981.274146990741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45981.274146990741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45981.274146990741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45981.274146990741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45981.274146990741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45981.274146990741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45981.274146990741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45981.274146990741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45981.274146990741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45981.274146990741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45981.274146990741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45981.274146990741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45981.274146990741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45981.274146990741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45981.274146990741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45981.274146990741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45981.274146990741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45981.274146990741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45981.274146990741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45981.274146990741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45981.274146990741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45981.274146990741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45981.274146990741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45981.274146990741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45981.274146990741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45981.274146990741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45981.274146990741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45981.274146990741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45981.274146990741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45981.274146990741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45981.274146990741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45981.274146990741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45981.274146990741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45981.274146990741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45981.274146990741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45981.274146990741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45981.274146990741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45981.274146990741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45981.274146990741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45981.274146990741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45981.274146990741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45981.274146990741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45981.274146990741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45981.274146990741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45981.274146990741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45981.274146990741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45981.274146990741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45981.274146990741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45981.274146990741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45981.274146990741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45981.274146990741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45981.274146990741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45981.274146990741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45981.274146990741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45981.274146990741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45981.274146990741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45981.274146990741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45981.274146990741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45981.274146990741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45981.274146990741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45981.274146990741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45981.274146990741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45981.274146990741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45981.274146990741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45981.274146990741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45981.274146990741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45981.274146990741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45981.274146990741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45981.274146990741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45981.274146990741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45981.274146990741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45981.274146990741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45981.274146990741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45981.274146990741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45981.274146990741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45981.274146990741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45981.274146990741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45981.274146990741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45981.274146990741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45981.274146990741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45981.274146990741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45981.274146990741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45981.274146990741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45981.274146990741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45981.274146990741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45981.274146990741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45981.274146990741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45981.274146990741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45981.274146990741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45981.274146990741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45981.274146990741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45981.274146990741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45981.274146990741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45981.274146990741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45981.274146990741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45981.274146990741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45981.274146990741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45981.274146990741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45981.274146990741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45981.274146990741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45981.274146990741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45981.274146990741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45981.274146990741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45981.274146990741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45981.274146990741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45981.274146990741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45981.274146990741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45981.274146990741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45981.274146990741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45981.274146990741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45981.274146990741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45981.274146990741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45981.274146990741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45981.274146990741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45981.274146990741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45981.274146990741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45981.274146990741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45981.274146990741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45981.274146990741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45981.274146990741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45981.274146990741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45981.274146990741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45981.274146990741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45981.274146990741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45981.274146990741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45981.274146990741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45981.274146990741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45981.274146990741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45981.274146990741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45981.274146990741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45981.274146990741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45981.274146990741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45981.274146990741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45981.274146990741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45981.274146990741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45981.274146990741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45981.274146990741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45981.274146990741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45981.274146990741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45981.274146990741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45981.274146990741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45981.274146990741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45981.274146990741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45981.274146990741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45981.274146990741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45981.274146990741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45981.274146990741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45981.274146990741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45981.274146990741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45981.274146990741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45981.274146990741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45981.274146990741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45981.274146990741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45981.274146990741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45981.274146990741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45981.274146990741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45981.274146990741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45981.274146990741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45981.274146990741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45981.274146990741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45981.274146990741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45981.274146990741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45981.274146990741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45981.274146990741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45981.274146990741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45981.274146990741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45981.274146990741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45981.274146990741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45981.274146990741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45981.274146990741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45981.274146990741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45981.274146990741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45981.274146990741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45981.274146990741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45981.274146990741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45981.274146990741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45981.274146990741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45981.274146990741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45981.274146990741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45981.274146990741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45981.274146990741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45981.274146990741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45981.274146990741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45981.274146990741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45981.274146990741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45981.274146990741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45981.274146990741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45981.274146990741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45981.274146990741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45981.274146990741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45981.274146990741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45981.274146990741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45981.274146990741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45981.274146990741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45981.274146990741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45981.274146990741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45981.274146990741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45981.274146990741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45981.274146990741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45981.274146990741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45981.274146990741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45981.274146990741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45981.274146990741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45981.274146990741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45981.274146990741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45981.274146990741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45981.274146990741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45981.274146990741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45981.274146990741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45981.274146990741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45981.274146990741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45981.274146990741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45981.274146990741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45981.274146990741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45981.274146990741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45981.274146990741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45981.274146990741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45981.274146990741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45981.274146990741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45981.274146990741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45981.274146990741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45981.274146990741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45981.274146990741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45981.274146990741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45981.274146990741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45981.274146990741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45981.274146990741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45981.274146990741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45981.274146990741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45981.274146990741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45981.274146990741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45981.274146990741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45981.274146990741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45981.274146990741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45981.274146990741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45981.274146990741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45981.274146990741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45981.274146990741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45981.274146990741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45981.274146990741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45981.274146990741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45981.274146990741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45981.274146990741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45981.274146990741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45981.274146990741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45981.274146990741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45981.274146990741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45981.274146990741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45981.274146990741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45981.274146990741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45981.274146990741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45981.274146990741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45981.274146990741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45981.274146990741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45981.274146990741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45981.274146990741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45981.274146990741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45981.274146990741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45981.274146990741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45981.274146990741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45981.274146990741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45981.274146990741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45981.274146990741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45981.274146990741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45981.274146990741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45981.274146990741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45981.274146990741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45981.274146990741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45981.274146990741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45981.274146990741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45981.274146990741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45981.274146990741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45981.274146990741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45981.274146990741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45981.274146990741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45981.274146990741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45981.274146990741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45981.274146990741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45981.274146990741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45981.274146990741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45981.274146990741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45981.274146990741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45981.274146990741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45981.274146990741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45981.274146990741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45981.274146990741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45981.274146990741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45981.274146990741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45981.274146990741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45981.274146990741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45981.274146990741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45981.274146990741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45981.274146990741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45981.274146990741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45981.274146990741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45981.274146990741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45981.274146990741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45981.274146990741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45981.274146990741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45981.274146990741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45981.274146990741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45981.274146990741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45981.274146990741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45981.274146990741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45981.274146990741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45981.274146990741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45981.274146990741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45981.274146990741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45981.274146990741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45981.274146990741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45981.274146990741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45981.274146990741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45981.274146990741</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39114</v>
      </c>
      <c r="B2" s="91" t="str">
        <f>IFERROR(VLOOKUP(D2,DB!A:K,11,0),"")</f>
        <v>R4</v>
      </c>
      <c r="C2" s="93">
        <v>1</v>
      </c>
      <c r="D2" s="91" t="s">
        <v>35092</v>
      </c>
      <c r="E2" s="94" t="s">
        <v>39021</v>
      </c>
      <c r="F2" s="95">
        <v>45703.480717592596</v>
      </c>
      <c r="G2" s="96">
        <f ca="1">IFERROR(NOW()-F2,"")</f>
        <v>277.79342939814524</v>
      </c>
      <c r="H2" s="95">
        <v>45703.474768518521</v>
      </c>
      <c r="I2" s="95" t="str">
        <f>IFERROR(VLOOKUP(D2,DB!A:F,6,0),"")</f>
        <v>SCECO</v>
      </c>
      <c r="J2" s="95" t="str">
        <f>IFERROR(VLOOKUP(D2,DB!A:G,7,0),"")</f>
        <v>Dead</v>
      </c>
      <c r="K2" s="97" t="s">
        <v>39115</v>
      </c>
      <c r="L2" s="91" t="str">
        <f>IFERROR(VLOOKUP(D2,DB!A:I,9,0),"")</f>
        <v>Latis</v>
      </c>
    </row>
    <row r="3" spans="1:16" ht="15" customHeight="1">
      <c r="A3" s="113" t="s">
        <v>39116</v>
      </c>
      <c r="B3" s="113" t="str">
        <f>IFERROR(VLOOKUP(D3,DB!A:K,11,0),"")</f>
        <v>R4</v>
      </c>
      <c r="C3" s="93">
        <v>1</v>
      </c>
      <c r="D3" s="91" t="s">
        <v>37163</v>
      </c>
      <c r="E3" s="94" t="s">
        <v>39021</v>
      </c>
      <c r="F3" s="95">
        <v>45980.842175925929</v>
      </c>
      <c r="G3" s="96">
        <f t="shared" ref="G3:G48" ca="1" si="0">IFERROR(NOW()-F3,"")</f>
        <v>0.43197106481238734</v>
      </c>
      <c r="H3" s="95">
        <v>45980.810960648145</v>
      </c>
      <c r="I3" s="113" t="str">
        <f>IFERROR(VLOOKUP(D3,DB!A:F,6,0),"")</f>
        <v>Generator-SG</v>
      </c>
      <c r="J3" s="113" t="str">
        <f>IFERROR(VLOOKUP(D3,DB!A:G,7,0),"")</f>
        <v>Dead</v>
      </c>
      <c r="K3" s="97" t="s">
        <v>39117</v>
      </c>
      <c r="L3" s="91" t="str">
        <f>IFERROR(VLOOKUP(D3,DB!A:I,9,0),"")</f>
        <v>Latis</v>
      </c>
    </row>
    <row r="4" spans="1:16" ht="15" customHeight="1">
      <c r="A4" s="113" t="s">
        <v>39118</v>
      </c>
      <c r="B4" s="113" t="str">
        <f>IFERROR(VLOOKUP(D4,DB!A:K,11,0),"")</f>
        <v>R4</v>
      </c>
      <c r="C4" s="93">
        <v>1</v>
      </c>
      <c r="D4" s="91" t="s">
        <v>36478</v>
      </c>
      <c r="E4" s="94" t="s">
        <v>39021</v>
      </c>
      <c r="F4" s="95">
        <v>45981.158333333333</v>
      </c>
      <c r="G4" s="96">
        <f t="shared" ca="1" si="0"/>
        <v>0.11581365740858018</v>
      </c>
      <c r="H4" s="95">
        <v>45981.152881944443</v>
      </c>
      <c r="I4" s="113" t="str">
        <f>IFERROR(VLOOKUP(D4,DB!A:F,6,0),"")</f>
        <v>Generator-SG</v>
      </c>
      <c r="J4" s="113" t="str">
        <f>IFERROR(VLOOKUP(D4,DB!A:G,7,0),"")</f>
        <v>Dead</v>
      </c>
      <c r="K4" s="97" t="s">
        <v>39119</v>
      </c>
      <c r="L4" s="91" t="str">
        <f>IFERROR(VLOOKUP(D4,DB!A:I,9,0),"")</f>
        <v>Latis</v>
      </c>
    </row>
    <row r="5" spans="1:16" ht="15" customHeight="1">
      <c r="A5" s="113"/>
      <c r="B5" s="113" t="str">
        <f>IFERROR(VLOOKUP(D5,DB!A:K,11,0),"")</f>
        <v/>
      </c>
      <c r="C5" s="93"/>
      <c r="D5" s="91"/>
      <c r="E5" s="94"/>
      <c r="F5" s="95"/>
      <c r="G5" s="96">
        <f t="shared" ca="1" si="0"/>
        <v>45981.274146990741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45981.274146990741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45981.274146990741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45981.274146990741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45981.274146990741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45981.274146990741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45981.274146990741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45981.274146990741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45981.274146990741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45981.274146990741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45981.274146990741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45981.274146990741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45981.274146990741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45981.274146990741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45981.274146990741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45981.274146990741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45981.274146990741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45981.274146990741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45981.274146990741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45981.274146990741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45981.274146990741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45981.274146990741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45981.274146990741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45981.274146990741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45981.274146990741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45981.274146990741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45981.274146990741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45981.274146990741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45981.274146990741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45981.274146990741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45981.274146990741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45981.274146990741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45981.274146990741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45981.274146990741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45981.274146990741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45981.274146990741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45981.274146990741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45981.274146990741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45981.274146990741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45981.274146990741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45981.274146990741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45981.274146990741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45981.274146990741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45981.274146990741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45981.274146990741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45981.274146990741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45981.274146990741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45981.274146990741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45981.274146990741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45981.274146990741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45981.274146990741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45981.274146990741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45981.274146990741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45981.274146990741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45981.274146990741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45981.274146990741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45981.274146990741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45981.274146990741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45981.274146990741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45981.274146990741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45981.274146990741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45981.274146990741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45981.274146990741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45981.274146990741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45981.274146990741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45981.274146990741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45981.274146990741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45981.274146990741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45981.274146990741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45981.274146990741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45981.274146990741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45981.274146990741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45981.274146990741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45981.274146990741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45981.274146990741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45981.274146990741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45981.274146990741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45981.274146990741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45981.274146990741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45981.274146990741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45981.274146990741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45981.274146990741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45981.274146990741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45981.274146990741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45981.274146990741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45981.274146990741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45981.274146990741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45981.274146990741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45981.274146990741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45981.274146990741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45981.274146990741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45981.274146990741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45981.274146990741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45981.274146990741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45981.274146990741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45981.274146990741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45981.274146990741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45981.274146990741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45981.274146990741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45981.274146990741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45981.274146990741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45981.274146990741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45981.274146990741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45981.274146990741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45981.274146990741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45981.274146990741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45981.274146990741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45981.274146990741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45981.274146990741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45981.274146990741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45981.274146990741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45981.274146990741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45981.274146990741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45981.274146990741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45981.274146990741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45981.274146990741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45981.274146990741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45981.274146990741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45981.274146990741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45981.274146990741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45981.274146990741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45981.274146990741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45981.274146990741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45981.274146990741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45981.274146990741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45981.274146990741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45981.274146990741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45981.274146990741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45981.274146990741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45981.274146990741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45981.274146990741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45981.274146990741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45981.274146990741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45981.274146990741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45981.274146990741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45981.274146990741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45981.274146990741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45981.274146990741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45981.274146990741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45981.274146990741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45981.274146990741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45981.274146990741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45981.274146990741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45981.274146990741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45981.274146990741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45981.274146990741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45981.274146990741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45981.274146990741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45981.274146990741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45981.274146990741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45981.274146990741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45981.274146990741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45981.274146990741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45981.274146990741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45981.274146990741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45981.274146990741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45981.274146990741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45981.274146990741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45981.274146990741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45981.274146990741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45981.274146990741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45981.274146990741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45981.274146990741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45981.274146990741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45981.274146990741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45981.274146990741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45981.274146990741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45981.274146990741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45981.274146990741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45981.274146990741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45981.274146990741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45981.274146990741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45981.274146990741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45981.274146990741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45981.274146990741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45981.274146990741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45981.274146990741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45981.274146990741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45981.274146990741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45981.274146990741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45981.274146990741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45981.274146990741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45981.274146990741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45981.274146990741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45981.274146990741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45981.274146990741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45981.274146990741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45981.274146990741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45981.274146990741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45981.274146990741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45981.274146990741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45981.274146990741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45981.274146990741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45981.274146990741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45981.274146990741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45981.274146990741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45981.274146990741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45981.274146990741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45981.274146990741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45981.274146990741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45981.274146990741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45981.274146990741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45981.274146990741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45981.274146990741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45981.274146990741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45981.274146990741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45981.274146990741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45981.274146990741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45981.274146990741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45981.274146990741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45981.274146990741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45981.274146990741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45981.274146990741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45981.274146990741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45981.274146990741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45981.274146990741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45981.274146990741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45981.274146990741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45981.274146990741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45981.274146990741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45981.274146990741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45981.274146990741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45981.274146990741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45981.274146990741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45981.274146990741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45981.274146990741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45981.274146990741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45981.274146990741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45981.274146990741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45981.274146990741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45981.274146990741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45981.274146990741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45981.274146990741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45981.274146990741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45981.274146990741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45981.274146990741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45981.274146990741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45981.274146990741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45981.274146990741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45981.274146990741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45981.274146990741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45981.274146990741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45981.274146990741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45981.274146990741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45981.274146990741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45981.274146990741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45981.274146990741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45981.274146990741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45981.274146990741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45981.274146990741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45981.274146990741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45981.274146990741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45981.274146990741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45981.274146990741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45981.274146990741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45981.274146990741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45981.274146990741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45981.274146990741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45981.274146990741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45981.274146990741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45981.274146990741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45981.274146990741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45981.274146990741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45981.274146990741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45981.274146990741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45981.274146990741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45981.274146990741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45981.274146990741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45981.274146990741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45981.274146990741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45981.274146990741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45981.274146990741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45981.274146990741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45981.274146990741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45981.274146990741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45981.274146990741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45981.274146990741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45981.274146990741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45981.274146990741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45981.274146990741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45981.274146990741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45981.274146990741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45981.274146990741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45981.274146990741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45981.274146990741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45981.274146990741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45981.274146990741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45981.274146990741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45981.274146990741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45981.274146990741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45981.274146990741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45981.274146990741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45981.274146990741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45981.274146990741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45981.274146990741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45981.274146990741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45981.274146990741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45981.274146990741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45981.274146990741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45981.274146990741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45981.274146990741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45981.274146990741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45981.274146990741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45981.274146990741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45981.274146990741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45981.274146990741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45981.274146990741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45981.274146990741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45981.274146990741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45981.274146990741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45981.274146990741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45981.274146990741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45981.274146990741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45981.274146990741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45981.274146990741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45981.274146990741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45981.274146990741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45981.274146990741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45981.274146990741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45981.274146990741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45981.274146990741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45981.274146990741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45981.274146990741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45981.274146990741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45981.274146990741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45981.274146990741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45981.274146990741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45981.274146990741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45981.274146990741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45981.274146990741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45981.274146990741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45981.274146990741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45981.274146990741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45981.274146990741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45981.274146990741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45981.274146990741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45981.274146990741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45981.274146990741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45981.274146990741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45981.274146990741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45981.274146990741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45981.274146990741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45981.274146990741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45981.274146990741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45981.274146990741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45981.274146990741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45981.274146990741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45981.274146990741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45981.274146990741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45981.274146990741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45981.274146990741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45981.274146990741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45981.274146990741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45981.274146990741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45981.274146990741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45981.274146990741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45981.274146990741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45981.274146990741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45981.274146990741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45981.274146990741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45981.274146990741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45981.274146990741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45981.274146990741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45981.274146990741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45981.274146990741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45981.274146990741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45981.274146990741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45981.274146990741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45981.274146990741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45981.274146990741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45981.274146990741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45981.274146990741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45981.274146990741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45981.274146990741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45981.274146990741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45981.274146990741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45981.274146990741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45981.274146990741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45981.274146990741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45981.274146990741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45981.274146990741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45981.274146990741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45981.274146990741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45981.274146990741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45981.274146990741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45981.274146990741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45981.274146990741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45981.274146990741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45981.274146990741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45981.274146990741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45981.274146990741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45981.274146990741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45981.274146990741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45981.274146990741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45981.274146990741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45981.274146990741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45981.274146990741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45981.274146990741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45981.274146990741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45981.274146990741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45981.274146990741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45981.274146990741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45981.274146990741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45981.274146990741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45981.274146990741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45981.274146990741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45981.274146990741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45981.274146990741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45981.274146990741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45981.274146990741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45981.274146990741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45981.274146990741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45981.274146990741</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45981.274146990741</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45981.274146990741</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45981.274146990741</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45981.274146990741</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45981.274146990741</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45981.274146990741</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45981.274146990741</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45981.274146990741</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45981.274146990741</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45981.274146990741</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45981.274146990741</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45981.274146990741</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45981.274146990741</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45981.274146990741</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45981.274146990741</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45981.274146990741</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45981.274146990741</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45981.274146990741</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45981.274146990741</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45981.274146990741</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45981.274146990741</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45981.274146990741</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45981.274146990741</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45981.274146990741</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45981.274146990741</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45981.274146990741</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45981.274146990741</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45981.274146990741</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45981.274146990741</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45981.274146990741</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45981.274146990741</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45981.274146990741</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45981.274146990741</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45981.274146990741</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45981.274146990741</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45981.274146990741</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45981.274146990741</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45981.274146990741</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45981.274146990741</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45981.274146990741</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45981.274146990741</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45981.274146990741</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45981.274146990741</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45981.274146990741</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45981.274146990741</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45981.274146990741</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45981.274146990741</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45981.274146990741</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45981.274146990741</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45981.274146990741</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45981.274146990741</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45981.274146990741</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45981.274146990741</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45981.274146990741</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45981.274146990741</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45981.274146990741</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45981.274146990741</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45981.274146990741</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45981.274146990741</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45981.274146990741</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45981.274146990741</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7"/>
  <sheetViews>
    <sheetView workbookViewId="0">
      <selection activeCell="D8" sqref="D8"/>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39120</v>
      </c>
      <c r="B2" s="37" t="str">
        <f>IFERROR(VLOOKUP(D2,DB!A:K,11,0),"")</f>
        <v>R5</v>
      </c>
      <c r="C2" s="37">
        <v>3</v>
      </c>
      <c r="D2" s="106" t="s">
        <v>36011</v>
      </c>
      <c r="E2" s="37" t="s">
        <v>39021</v>
      </c>
      <c r="F2" s="38">
        <v>45891.832060185188</v>
      </c>
      <c r="G2" s="108">
        <f ca="1">IFERROR(NOW()-F2,"")</f>
        <v>89.442086805553117</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55.085269675924792</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32.613035879629024</v>
      </c>
      <c r="H4" s="110">
        <v>45948.661111111112</v>
      </c>
      <c r="I4" s="109" t="str">
        <f>IFERROR(VLOOKUP(D4,DB!A:F,6,0),"")</f>
        <v>SCECO</v>
      </c>
      <c r="J4" s="109" t="str">
        <f>IFERROR(VLOOKUP(D4,DB!A:G,7,0),"")</f>
        <v>Dead</v>
      </c>
      <c r="K4" s="109" t="s">
        <v>39125</v>
      </c>
      <c r="L4" s="109" t="str">
        <f>IFERROR(VLOOKUP(D4,DB!A:I,9,0),"")</f>
        <v>Latis</v>
      </c>
    </row>
    <row r="5" spans="1:13" s="105" customFormat="1">
      <c r="A5" s="109" t="s">
        <v>39126</v>
      </c>
      <c r="B5" s="109" t="str">
        <f>IFERROR(VLOOKUP(D5,DB!A:K,11,0),"")</f>
        <v>R5</v>
      </c>
      <c r="C5" s="109">
        <v>1</v>
      </c>
      <c r="D5" s="109" t="s">
        <v>33371</v>
      </c>
      <c r="E5" s="109" t="s">
        <v>39021</v>
      </c>
      <c r="F5" s="128">
        <v>45977.514803240738</v>
      </c>
      <c r="G5" s="111">
        <f ca="1">IFERROR(NOW()-F5,"")</f>
        <v>3.7593437500036089</v>
      </c>
      <c r="H5" s="128">
        <v>45977.468807870369</v>
      </c>
      <c r="I5" s="109" t="str">
        <f>IFERROR(VLOOKUP(D5,DB!A:F,6,0),"")</f>
        <v>SCECO</v>
      </c>
      <c r="J5" s="109" t="str">
        <f>IFERROR(VLOOKUP(D5,DB!A:G,7,0),"")</f>
        <v>Weak</v>
      </c>
      <c r="K5" s="109" t="s">
        <v>39127</v>
      </c>
      <c r="L5" s="109" t="str">
        <f>IFERROR(VLOOKUP(D5,DB!A:I,9,0),"")</f>
        <v>Latis</v>
      </c>
    </row>
    <row r="6" spans="1:13">
      <c r="A6" s="109"/>
      <c r="B6" s="109" t="str">
        <f>IFERROR(VLOOKUP(D6,DB!A:K,11,0),"")</f>
        <v/>
      </c>
      <c r="C6" s="109"/>
      <c r="D6" s="109"/>
      <c r="E6" s="109"/>
      <c r="F6" s="109"/>
      <c r="G6" s="111">
        <f ca="1">IFERROR(NOW()-F6,"")</f>
        <v>45981.274146990741</v>
      </c>
      <c r="H6" s="128"/>
      <c r="I6" s="109" t="str">
        <f>IFERROR(VLOOKUP(D6,DB!A:F,6,0),"")</f>
        <v/>
      </c>
      <c r="J6" s="109" t="str">
        <f>IFERROR(VLOOKUP(D6,DB!A:G,7,0),"")</f>
        <v/>
      </c>
      <c r="K6" s="109"/>
      <c r="L6" s="109" t="str">
        <f>IFERROR(VLOOKUP(D6,DB!A:I,9,0),"")</f>
        <v/>
      </c>
    </row>
    <row r="7" spans="1:13">
      <c r="A7" s="109"/>
      <c r="B7" s="109" t="str">
        <f>IFERROR(VLOOKUP(D7,DB!A:K,11,0),"")</f>
        <v/>
      </c>
      <c r="C7" s="109"/>
      <c r="D7" s="141"/>
      <c r="E7" s="109"/>
      <c r="F7" s="109"/>
      <c r="G7" s="111">
        <f ca="1">IFERROR(NOW()-F7,"")</f>
        <v>45981.274146990741</v>
      </c>
      <c r="H7" s="128"/>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45981.274146990741</v>
      </c>
      <c r="H8" s="128"/>
      <c r="I8" s="109" t="str">
        <f>IFERROR(VLOOKUP(D8,DB!A:F,6,0),"")</f>
        <v/>
      </c>
      <c r="J8" s="109" t="str">
        <f>IFERROR(VLOOKUP(D8,DB!A:G,7,0),"")</f>
        <v/>
      </c>
      <c r="K8" s="109"/>
      <c r="L8" s="109" t="str">
        <f>IFERROR(VLOOKUP(D8,DB!A:I,9,0),"")</f>
        <v/>
      </c>
    </row>
    <row r="9" spans="1:13">
      <c r="A9" s="109"/>
      <c r="B9" s="109" t="str">
        <f>IFERROR(VLOOKUP(D9,DB!A:K,11,0),"")</f>
        <v/>
      </c>
      <c r="C9" s="109"/>
      <c r="D9" s="141"/>
      <c r="E9" s="109"/>
      <c r="F9" s="109"/>
      <c r="G9" s="111">
        <f ca="1">IFERROR(NOW()-F9,"")</f>
        <v>45981.274146990741</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45981.274146990741</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45981.274146990741</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45981.274146990741</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45981.274146990741</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45981.274146990741</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45981.274146990741</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45981.274146990741</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45981.274146990741</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45981.274146990741</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45981.274146990741</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45981.274146990741</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45981.274146990741</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45981.274146990741</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45981.274146990741</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45981.274146990741</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45981.274146990741</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45981.274146990741</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45981.274146990741</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45981.274146990741</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45981.274146990741</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45981.274146990741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45981.274146990741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45981.274146990741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45981.274146990741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45981.274146990741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45981.274146990741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45981.274146990741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45981.274146990741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45981.274146990741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45981.274146990741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45981.274146990741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45981.274146990741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45981.274146990741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45981.274146990741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45981.274146990741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45981.274146990741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45981.274146990741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45981.274146990741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45981.274146990741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45981.274146990741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45981.274146990741</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45981.274146990741</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45981.274146990741</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45981.274146990741</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45981.274146990741</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45981.274146990741</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45981.274146990741</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45981.274146990741</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45981.274146990741</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45981.274146990741</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45981.274146990741</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45981.274146990741</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45981.274146990741</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45981.274146990741</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45981.274146990741</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45981.274146990741</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45981.274146990741</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45981.274146990741</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45981.274146990741</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45981.274146990741</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45981.274146990741</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45981.274146990741</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45981.274146990741</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45981.274146990741</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45981.274146990741</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45981.274146990741</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45981.274146990741</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45981.274146990741</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45981.274146990741</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45981.274146990741</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45981.274146990741</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45981.274146990741</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45981.274146990741</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45981.274146990741</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45981.274146990741</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45981.274146990741</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45981.274146990741</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45981.274146990741</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45981.274146990741</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45981.274146990741</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45981.274146990741</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45981.274146990741</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45981.274146990741</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45981.274146990741</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45981.274146990741</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45981.274146990741</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45981.274146990741</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45981.274146990741</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45981.274146990741</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45981.274146990741</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45981.274146990741</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45981.274146990741</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45981.274146990741</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45981.274146990741</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45981.274146990741</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45981.274146990741</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45981.274146990741</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45981.274146990741</v>
      </c>
      <c r="H107" s="109"/>
      <c r="I107" s="109" t="str">
        <f>IFERROR(VLOOKUP(D107,DB!A:F,6,0),"")</f>
        <v/>
      </c>
      <c r="J107" s="109" t="str">
        <f>IFERROR(VLOOKUP(D107,DB!A:G,7,0),"")</f>
        <v/>
      </c>
      <c r="K107" s="109"/>
      <c r="L107" s="109" t="str">
        <f>IFERROR(VLOOKUP(D107,DB!A:I,9,0),"")</f>
        <v/>
      </c>
    </row>
    <row r="108" spans="1:12">
      <c r="A108" s="131"/>
      <c r="B108" s="131" t="str">
        <f>IFERROR(VLOOKUP(D108,DB!A:K,11,0),"")</f>
        <v/>
      </c>
      <c r="C108" s="131"/>
      <c r="D108" s="131"/>
      <c r="E108" s="131"/>
      <c r="F108" s="132"/>
      <c r="G108" s="111">
        <f ca="1">IFERROR(NOW()-F108,"")</f>
        <v>45981.274146990741</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45981.274146990741</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45981.274146990741</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45981.274146990741</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45981.274146990741</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45981.274146990741</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45981.274146990741</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45981.274146990741</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45981.274146990741</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45981.274146990741</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45981.274146990741</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45981.274146990741</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45981.274146990741</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45981.274146990741</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45981.274146990741</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45981.274146990741</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45981.274146990741</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45981.274146990741</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45981.274146990741</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45981.274146990741</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45981.274146990741</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45981.274146990741</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45981.274146990741</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45981.274146990741</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45981.274146990741</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45981.274146990741</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45981.274146990741</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45981.274146990741</v>
      </c>
      <c r="H135" s="132"/>
      <c r="I135" s="131" t="str">
        <f>IFERROR(VLOOKUP(D135,DB!A:F,6,0),"")</f>
        <v/>
      </c>
      <c r="J135" s="131" t="str">
        <f>IFERROR(VLOOKUP(D135,DB!A:G,7,0),"")</f>
        <v/>
      </c>
      <c r="K135" s="131"/>
      <c r="L135" s="131" t="str">
        <f>IFERROR(VLOOKUP(D135,DB!A:I,9,0),"")</f>
        <v/>
      </c>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sheetData>
  <dataValidations count="2">
    <dataValidation allowBlank="1" showInputMessage="1" showErrorMessage="1" sqref="E1" xr:uid="{920C6338-E771-4DAE-8C89-92A9093EA4DE}"/>
    <dataValidation type="list" allowBlank="1" showInputMessage="1" showErrorMessage="1" sqref="E2:E1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45981.274146990741</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45981.274146990741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45981.274146990741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45981.274146990741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45981.274146990741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45981.274146990741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45981.274146990741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45981.274146990741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45981.274146990741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45981.274146990741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45981.274146990741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45981.274146990741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45981.274146990741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45981.274146990741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45981.274146990741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45981.274146990741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45981.274146990741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45981.274146990741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45981.274146990741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45981.274146990741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45981.274146990741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45981.274146990741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45981.274146990741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45981.274146990741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45981.274146990741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45981.274146990741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45981.274146990741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45981.274146990741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45981.274146990741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45981.274146990741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45981.274146990741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45981.274146990741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45981.274146990741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45981.274146990741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45981.274146990741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45981.274146990741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45981.274146990741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45981.274146990741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45981.274146990741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45981.274146990741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45981.274146990741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45981.274146990741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45981.274146990741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45981.274146990741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45981.274146990741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45981.274146990741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45981.274146990741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45981.274146990741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45981.274146990741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45981.274146990741</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2025-11-20T03:35:44Z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