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127" documentId="120_S{2AC9BD13-BADA-5192-A53E-5A8FF88502F6}" xr6:coauthVersionLast="47" xr6:coauthVersionMax="47" xr10:uidLastSave="{499A1853-7560-4FCD-903A-5CA26DC2C7A2}"/>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5" l="1"/>
  <c r="L3" i="1"/>
  <c r="L4" i="1"/>
  <c r="L5" i="1"/>
  <c r="J3" i="1"/>
  <c r="J4" i="1"/>
  <c r="J5" i="1"/>
  <c r="I3" i="1"/>
  <c r="I4" i="1"/>
  <c r="I5" i="1"/>
  <c r="G3" i="1"/>
  <c r="G4" i="1"/>
  <c r="G5" i="1"/>
  <c r="B3" i="1"/>
  <c r="B4" i="1"/>
  <c r="B5" i="1"/>
  <c r="B5" i="5"/>
  <c r="G5" i="5"/>
  <c r="I5" i="5"/>
  <c r="J5" i="5"/>
  <c r="L5"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alcChain>
</file>

<file path=xl/sharedStrings.xml><?xml version="1.0" encoding="utf-8"?>
<sst xmlns="http://schemas.openxmlformats.org/spreadsheetml/2006/main" count="180291" uniqueCount="39129">
  <si>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</si>
  <si>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</si>
  <si>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</si>
  <si>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</si>
  <si>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</si>
  <si>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</si>
  <si>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</si>
  <si>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</si>
  <si>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</si>
  <si>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</si>
  <si>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</si>
  <si>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</si>
  <si>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</si>
  <si>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</si>
  <si>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</si>
  <si>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</si>
  <si>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</si>
  <si>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</si>
  <si>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</si>
  <si>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</si>
  <si>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</si>
  <si>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</si>
  <si>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</si>
  <si>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</si>
  <si>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</si>
  <si>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</si>
  <si>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</si>
  <si>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</si>
  <si>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</si>
  <si>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</si>
  <si>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</si>
  <si>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</si>
  <si>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</si>
  <si>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</si>
  <si>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</si>
  <si>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</si>
  <si>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</si>
  <si>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</si>
  <si>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</si>
  <si>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</si>
  <si>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</si>
  <si>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</si>
  <si>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</si>
  <si>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</si>
  <si>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</si>
  <si>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</si>
  <si>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</si>
  <si>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</si>
  <si>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</si>
  <si>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</si>
  <si>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</si>
  <si>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</si>
  <si>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</si>
  <si>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</si>
  <si>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</si>
  <si>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</si>
  <si>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</si>
  <si>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</si>
  <si>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</si>
  <si>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</si>
  <si>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</si>
  <si>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</si>
  <si>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</si>
  <si>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</si>
  <si>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</si>
  <si>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</si>
  <si>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</si>
  <si>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</si>
  <si>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</si>
  <si>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</si>
  <si>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</si>
  <si>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</si>
  <si>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</si>
  <si>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</si>
  <si>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</si>
  <si>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</si>
  <si>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</si>
  <si>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</si>
  <si>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</si>
  <si>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</si>
  <si>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</si>
  <si>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</si>
  <si>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</si>
  <si>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</si>
  <si>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</si>
  <si>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</si>
  <si>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</si>
  <si>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</si>
  <si>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</si>
  <si>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</si>
  <si>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</si>
  <si>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</si>
  <si>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</si>
  <si>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</si>
  <si>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</si>
  <si>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</si>
  <si>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</si>
  <si>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</si>
  <si>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</si>
  <si>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</si>
  <si>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</si>
  <si>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</si>
  <si>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</si>
  <si>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</si>
  <si>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</si>
  <si>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</si>
  <si>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</si>
  <si>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</si>
  <si>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</si>
  <si>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</si>
  <si>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</si>
  <si>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</si>
  <si>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</si>
  <si>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</si>
  <si>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</si>
  <si>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</si>
  <si>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</si>
  <si>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</si>
  <si>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</si>
  <si>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</si>
  <si>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</si>
  <si>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</si>
  <si>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</si>
  <si>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</si>
  <si>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</si>
  <si>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</si>
  <si>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</si>
  <si>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</si>
  <si>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</si>
  <si>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</si>
  <si>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</si>
  <si>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</si>
  <si>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</si>
  <si>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</si>
  <si>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</si>
  <si>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</si>
  <si>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</si>
  <si>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</si>
  <si>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</si>
  <si>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</si>
  <si>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</si>
  <si>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</si>
  <si>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</si>
  <si>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</si>
  <si>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</si>
  <si>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</si>
  <si>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</si>
  <si>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</si>
  <si>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</si>
  <si>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</si>
  <si>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</si>
  <si>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</si>
  <si>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</si>
  <si>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</si>
  <si>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</si>
  <si>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</si>
  <si>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</si>
  <si>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</si>
  <si>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</si>
  <si>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</si>
  <si>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</si>
  <si>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</si>
  <si>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</si>
  <si>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</si>
  <si>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</si>
  <si>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</si>
  <si>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</si>
  <si>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</si>
  <si>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</si>
  <si>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</si>
  <si>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</si>
  <si>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</si>
  <si>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</si>
  <si>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</si>
  <si>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</si>
  <si>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</si>
  <si>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</si>
  <si>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</si>
  <si>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</si>
  <si>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</si>
  <si>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</si>
  <si>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</si>
  <si>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</si>
  <si>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</si>
  <si>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</si>
  <si>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</si>
  <si>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</si>
  <si>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</si>
  <si>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</si>
  <si>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</si>
  <si>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</si>
  <si>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</si>
  <si>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</si>
  <si>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</si>
  <si>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</si>
  <si>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</si>
  <si>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</si>
  <si>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</si>
  <si>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</si>
  <si>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</si>
  <si>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</si>
  <si>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</si>
  <si>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</si>
  <si>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</si>
  <si>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</si>
  <si>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</si>
  <si>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</si>
  <si>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</si>
  <si>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</si>
  <si>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</si>
  <si>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</si>
  <si>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</si>
  <si>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</si>
  <si>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</si>
  <si>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</si>
  <si>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</si>
  <si>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</si>
  <si>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</si>
  <si>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</si>
  <si>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</si>
  <si>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</si>
  <si>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</si>
  <si>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</si>
  <si>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</si>
  <si>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</si>
  <si>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</si>
  <si>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</si>
  <si>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</si>
  <si>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</si>
  <si>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</si>
  <si>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</si>
  <si>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</si>
  <si>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</si>
  <si>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</si>
  <si>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</si>
  <si>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</si>
  <si>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</si>
  <si>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</si>
  <si>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</si>
  <si>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</si>
  <si>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</si>
  <si>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</si>
  <si>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</si>
  <si>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</si>
  <si>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</si>
  <si>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</si>
  <si>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</si>
  <si>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</si>
  <si>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</si>
  <si>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</si>
  <si>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</si>
  <si>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</si>
  <si>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</si>
  <si>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</si>
  <si>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</si>
  <si>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</si>
  <si>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</si>
  <si>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</si>
  <si>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</si>
  <si>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</si>
  <si>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</si>
  <si>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</si>
  <si>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</si>
  <si>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</si>
  <si>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</si>
  <si>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</si>
  <si>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</si>
  <si>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</si>
  <si>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</si>
  <si>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</si>
  <si>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</si>
  <si>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</si>
  <si>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</si>
  <si>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</si>
  <si>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</si>
  <si>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</si>
  <si>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</si>
  <si>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</si>
  <si>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</si>
  <si>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</si>
  <si>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</si>
  <si>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</si>
  <si>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</si>
  <si>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</si>
  <si>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</si>
  <si>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</si>
  <si>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</si>
  <si>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</si>
  <si>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</si>
  <si>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</si>
  <si>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</si>
  <si>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</si>
  <si>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</si>
  <si>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</si>
  <si>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</si>
  <si>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</si>
  <si>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</si>
  <si>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</si>
  <si>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</si>
  <si>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</si>
  <si>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</si>
  <si>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</si>
  <si>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</si>
  <si>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</si>
  <si>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</si>
  <si>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</si>
  <si>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</si>
  <si>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</si>
  <si>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</si>
  <si>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</si>
  <si>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</si>
  <si>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</si>
  <si>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</si>
  <si>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</si>
  <si>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</si>
  <si>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</si>
  <si>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</si>
  <si>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</si>
  <si>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</si>
  <si>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</si>
  <si>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</si>
  <si>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</si>
  <si>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</si>
  <si>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</si>
  <si>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</si>
  <si>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</si>
  <si>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</si>
  <si>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</si>
  <si>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</si>
  <si>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</si>
  <si>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</si>
  <si>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</si>
  <si>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</si>
  <si>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</si>
  <si>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</si>
  <si>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</si>
  <si>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</si>
  <si>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</si>
  <si>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</si>
  <si>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</si>
  <si>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</si>
  <si>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</si>
  <si>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</si>
  <si>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</si>
  <si>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</si>
  <si>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</si>
  <si>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</si>
  <si>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</si>
  <si>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</si>
  <si>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</si>
  <si>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</si>
  <si>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</si>
  <si>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</si>
  <si>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</si>
  <si>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</si>
  <si>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</si>
  <si>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</si>
  <si>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</si>
  <si>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</si>
  <si>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</si>
  <si>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</si>
  <si>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</si>
  <si>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</si>
  <si>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</si>
  <si>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</si>
  <si>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</si>
  <si>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</si>
  <si>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</si>
  <si>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</si>
  <si>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</si>
  <si>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</si>
  <si>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</si>
  <si>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</si>
  <si>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</si>
  <si>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</si>
  <si>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</si>
  <si>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</si>
  <si>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</si>
  <si>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</si>
  <si>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</si>
  <si>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</si>
  <si>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</si>
  <si>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</si>
  <si>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</si>
  <si>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</si>
  <si>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</si>
  <si>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</si>
  <si>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</si>
  <si>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</si>
  <si>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</si>
  <si>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</si>
  <si>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</si>
  <si>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</si>
  <si>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</si>
  <si>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</si>
  <si>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</si>
  <si>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</si>
  <si>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</si>
  <si>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</si>
  <si>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</si>
  <si>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</si>
  <si>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</si>
  <si>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</si>
  <si>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</si>
  <si>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</si>
  <si>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</si>
  <si>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</si>
  <si>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</si>
  <si>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</si>
  <si>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</si>
  <si>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</si>
  <si>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</si>
  <si>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</si>
  <si>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</si>
  <si>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</si>
  <si>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</si>
  <si>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</si>
  <si>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</si>
  <si>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</si>
  <si>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</si>
  <si>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</si>
  <si>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</si>
  <si>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</si>
  <si>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</si>
  <si>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</si>
  <si>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</si>
  <si>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</si>
  <si>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</si>
  <si>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</si>
  <si>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</si>
  <si>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</si>
  <si>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</si>
  <si>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</si>
  <si>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</si>
  <si>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</si>
  <si>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</si>
  <si>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</si>
  <si>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</si>
  <si>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</si>
  <si>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</si>
  <si>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</si>
  <si>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</si>
  <si>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</si>
  <si>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</si>
  <si>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</si>
  <si>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</si>
  <si>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</si>
  <si>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</si>
  <si>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</si>
  <si>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</si>
  <si>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</si>
  <si>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</si>
  <si>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</si>
  <si>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</si>
  <si>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</si>
  <si>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</si>
  <si>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</si>
  <si>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</si>
  <si>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</si>
  <si>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</si>
  <si>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</si>
  <si>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</si>
  <si>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</si>
  <si>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</si>
  <si>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</si>
  <si>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</si>
  <si>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</si>
  <si>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</si>
  <si>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</si>
  <si>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</si>
  <si>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</si>
  <si>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</si>
  <si>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</si>
  <si>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</si>
  <si>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</si>
  <si>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</si>
  <si>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</si>
  <si>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</si>
  <si>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</si>
  <si>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</si>
  <si>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</si>
  <si>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</si>
  <si>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</si>
  <si>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</si>
  <si>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</si>
  <si>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</si>
  <si>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</si>
  <si>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</si>
  <si>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</si>
  <si>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</si>
  <si>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</si>
  <si>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</si>
  <si>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</si>
  <si>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</si>
  <si>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</si>
  <si>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</si>
  <si>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</si>
  <si>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</si>
  <si>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</si>
  <si>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</si>
  <si>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</si>
  <si>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</si>
  <si>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</si>
  <si>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</si>
  <si>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</si>
  <si>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</si>
  <si>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</si>
  <si>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</si>
  <si>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</si>
  <si>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</si>
  <si>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</si>
  <si>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</si>
  <si>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</si>
  <si>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</si>
  <si>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</si>
  <si>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</si>
  <si>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</si>
  <si>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</si>
  <si>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</si>
  <si>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</si>
  <si>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</si>
  <si>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</si>
  <si>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</si>
  <si>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</si>
  <si>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</si>
  <si>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</si>
  <si>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</si>
  <si>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</si>
  <si>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</si>
  <si>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</si>
  <si>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</si>
  <si>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</si>
  <si>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</si>
  <si>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</si>
  <si>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</si>
  <si>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</si>
  <si>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</si>
  <si>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</si>
  <si>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</si>
  <si>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</si>
  <si>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</si>
  <si>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</si>
  <si>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</si>
  <si>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</si>
  <si>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</si>
  <si>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</si>
  <si>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</si>
  <si>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</si>
  <si>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</si>
  <si>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</si>
  <si>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</si>
  <si>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</si>
  <si>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</si>
  <si>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</si>
  <si>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</si>
  <si>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</si>
  <si>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</si>
  <si>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</si>
  <si>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</si>
  <si>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</si>
  <si>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</si>
  <si>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</si>
  <si>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</si>
  <si>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</si>
  <si>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</si>
  <si>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</si>
  <si>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</si>
  <si>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</si>
  <si>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</si>
  <si>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</si>
  <si>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</si>
  <si>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</si>
  <si>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</si>
  <si>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</si>
  <si>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</si>
  <si>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</si>
  <si>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</si>
  <si>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</si>
  <si>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</si>
  <si>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</si>
  <si>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</si>
  <si>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</si>
  <si>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</si>
  <si>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</si>
  <si>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</si>
  <si>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</si>
  <si>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</si>
  <si>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</si>
  <si>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</si>
  <si>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</si>
  <si>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</si>
  <si>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</si>
  <si>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</si>
  <si>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</si>
  <si>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</si>
  <si>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</si>
  <si>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</si>
  <si>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</si>
  <si>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</si>
  <si>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</si>
  <si>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</si>
  <si>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</si>
  <si>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</si>
  <si>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</si>
  <si>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</si>
  <si>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</si>
  <si>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</si>
  <si>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</si>
  <si>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</si>
  <si>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</si>
  <si>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</si>
  <si>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</si>
  <si>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</si>
  <si>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</si>
  <si>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</si>
  <si>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</si>
  <si>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</si>
  <si>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</si>
  <si>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</si>
  <si>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</si>
  <si>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</si>
  <si>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</si>
  <si>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</si>
  <si>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</si>
  <si>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</si>
  <si>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</si>
  <si>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</si>
  <si>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</si>
  <si>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</si>
  <si>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</si>
  <si>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</si>
  <si>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</si>
  <si>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</si>
  <si>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</si>
  <si>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</si>
  <si>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</si>
  <si>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</si>
  <si>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</si>
  <si>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</si>
  <si>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</si>
  <si>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</si>
  <si>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</si>
  <si>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</si>
  <si>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</si>
  <si>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</si>
  <si>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</si>
  <si>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</si>
  <si>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</si>
  <si>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</si>
  <si>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</si>
  <si>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</si>
  <si>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</si>
  <si>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</si>
  <si>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</si>
  <si>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</si>
  <si>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</si>
  <si>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</si>
  <si>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</si>
  <si>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</si>
  <si>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</si>
  <si>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</si>
  <si>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</si>
  <si>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</si>
  <si>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</si>
  <si>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</si>
  <si>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</si>
  <si>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</si>
  <si>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</si>
  <si>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</si>
  <si>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</si>
  <si>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</si>
  <si>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</si>
  <si>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</si>
  <si>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</si>
  <si>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</si>
  <si>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</si>
  <si>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</si>
  <si>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</si>
  <si>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</si>
  <si>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</si>
  <si>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</si>
  <si>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</si>
  <si>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</si>
  <si>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</si>
  <si>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</si>
  <si>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</si>
  <si>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</si>
  <si>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</si>
  <si>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</si>
  <si>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</si>
  <si>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</si>
  <si>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</si>
  <si>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</si>
  <si>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</si>
  <si>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</si>
  <si>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</si>
  <si>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</si>
  <si>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</si>
  <si>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</si>
  <si>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</si>
  <si>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</si>
  <si>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</si>
  <si>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</si>
  <si>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</si>
  <si>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</si>
  <si>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</si>
  <si>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</si>
  <si>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</si>
  <si>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</si>
  <si>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</si>
  <si>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</si>
  <si>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</si>
  <si>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</si>
  <si>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</si>
  <si>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</si>
  <si>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</si>
  <si>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</si>
  <si>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</si>
  <si>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</si>
  <si>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</si>
  <si>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</si>
  <si>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</si>
  <si>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</si>
  <si>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</si>
  <si>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</si>
  <si>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</si>
  <si>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</si>
  <si>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</si>
  <si>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</si>
  <si>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</si>
  <si>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</si>
  <si>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</si>
  <si>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</si>
  <si>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</si>
  <si>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</si>
  <si>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</si>
  <si>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</si>
  <si>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</si>
  <si>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</si>
  <si>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</si>
  <si>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</si>
  <si>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</si>
  <si>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</si>
  <si>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</si>
  <si>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</si>
  <si>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</si>
  <si>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</si>
  <si>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</si>
  <si>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</si>
  <si>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</si>
  <si>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</si>
  <si>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</si>
  <si>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</si>
  <si>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</si>
  <si>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</si>
  <si>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</si>
  <si>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</si>
  <si>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</si>
  <si>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</si>
  <si>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</si>
  <si>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</si>
  <si>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</si>
  <si>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</si>
  <si>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</si>
  <si>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</si>
  <si>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</si>
  <si>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</si>
  <si>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</si>
  <si>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</si>
  <si>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</si>
  <si>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</si>
  <si>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</si>
  <si>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</si>
  <si>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</si>
  <si>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</si>
  <si>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</si>
  <si>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</si>
  <si>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</si>
  <si>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</si>
  <si>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</si>
  <si>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</si>
  <si>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</si>
  <si>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</si>
  <si>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</si>
  <si>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</si>
  <si>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</si>
  <si>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</si>
  <si>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</si>
  <si>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</si>
  <si>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</si>
  <si>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</si>
  <si>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</si>
  <si>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</si>
  <si>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</si>
  <si>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</si>
  <si>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</si>
  <si>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</si>
  <si>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</si>
  <si>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</si>
  <si>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</si>
  <si>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</si>
  <si>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</si>
  <si>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</si>
  <si>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</si>
  <si>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</si>
  <si>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</si>
  <si>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</si>
  <si>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</si>
  <si>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</si>
  <si>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</si>
  <si>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</si>
  <si>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</si>
  <si>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</si>
  <si>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</si>
  <si>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</si>
  <si>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</si>
  <si>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</si>
  <si>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</si>
  <si>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</si>
  <si>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</si>
  <si>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</si>
  <si>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</si>
  <si>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</si>
  <si>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</si>
  <si>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</si>
  <si>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</si>
  <si>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</si>
  <si>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</si>
  <si>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</si>
  <si>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</si>
  <si>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</si>
  <si>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</si>
  <si>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</si>
  <si>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</si>
  <si>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</si>
  <si>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</si>
  <si>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</si>
  <si>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</si>
  <si>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</si>
  <si>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</si>
  <si>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</si>
  <si>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</si>
  <si>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</si>
  <si>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</si>
  <si>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</si>
  <si>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</si>
  <si>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</si>
  <si>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</si>
  <si>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</si>
  <si>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</si>
  <si>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</si>
  <si>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</si>
  <si>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</si>
  <si>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</si>
  <si>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</si>
  <si>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</si>
  <si>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</si>
  <si>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</si>
  <si>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</si>
  <si>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</si>
  <si>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</si>
  <si>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</si>
  <si>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</si>
  <si>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</si>
  <si>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</si>
  <si>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</si>
  <si>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</si>
  <si>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</si>
  <si>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</si>
  <si>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</si>
  <si>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</si>
  <si>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</si>
  <si>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</si>
  <si>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</si>
  <si>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</si>
  <si>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</si>
  <si>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</si>
  <si>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</si>
  <si>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</si>
  <si>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</si>
  <si>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</si>
  <si>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</si>
  <si>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</si>
  <si>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</si>
  <si>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</si>
  <si>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</si>
  <si>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</si>
  <si>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</si>
  <si>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</si>
  <si>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</si>
  <si>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</si>
  <si>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</si>
  <si>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</si>
  <si>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</si>
  <si>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</si>
  <si>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</si>
  <si>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</si>
  <si>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</si>
  <si>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</si>
  <si>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</si>
  <si>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</si>
  <si>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</si>
  <si>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</si>
  <si>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</si>
  <si>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</si>
  <si>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</si>
  <si>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</si>
  <si>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</si>
  <si>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</si>
  <si>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</si>
  <si>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</si>
  <si>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</si>
  <si>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</si>
  <si>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</si>
  <si>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</si>
  <si>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</si>
  <si>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</si>
  <si>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</si>
  <si>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</si>
  <si>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</si>
  <si>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</si>
  <si>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</si>
  <si>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</si>
  <si>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</si>
  <si>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</si>
  <si>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</si>
  <si>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</si>
  <si>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</si>
  <si>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</si>
  <si>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</si>
  <si>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</si>
  <si>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</si>
  <si>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</si>
  <si>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</si>
  <si>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</si>
  <si>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</si>
  <si>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</si>
  <si>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</si>
  <si>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</si>
  <si>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</si>
  <si>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</si>
  <si>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</si>
  <si>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</si>
  <si>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</si>
  <si>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</si>
  <si>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</si>
  <si>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</si>
  <si>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</si>
  <si>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</si>
  <si>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</si>
  <si>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</si>
  <si>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</si>
  <si>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</si>
  <si>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</si>
  <si>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</si>
  <si>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</si>
  <si>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</si>
  <si>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</si>
  <si>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</si>
  <si>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</si>
  <si>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</si>
  <si>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</si>
  <si>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</si>
  <si>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</si>
  <si>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</si>
  <si>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</si>
  <si>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</si>
  <si>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</si>
  <si>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</si>
  <si>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</si>
  <si>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</si>
  <si>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</si>
  <si>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</si>
  <si>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</si>
  <si>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</si>
  <si>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</si>
  <si>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</si>
  <si>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</si>
  <si>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</si>
  <si>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</si>
  <si>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</si>
  <si>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</si>
  <si>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</si>
  <si>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</si>
  <si>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</si>
  <si>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</si>
  <si>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</si>
  <si>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</si>
  <si>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</si>
  <si>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</si>
  <si>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</si>
  <si>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</si>
  <si>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</si>
  <si>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</si>
  <si>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</si>
  <si>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</si>
  <si>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</si>
  <si>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</si>
  <si>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</si>
  <si>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</si>
  <si>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</si>
  <si>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</si>
  <si>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</si>
  <si>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</si>
  <si>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</si>
  <si>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</si>
  <si>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</si>
  <si>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</si>
  <si>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</si>
  <si>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</si>
  <si>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</si>
  <si>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</si>
  <si>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</si>
  <si>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</si>
  <si>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</si>
  <si>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</si>
  <si>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</si>
  <si>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</si>
  <si>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</si>
  <si>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</si>
  <si>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</si>
  <si>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</si>
  <si>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</si>
  <si>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</si>
  <si>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</si>
  <si>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</si>
  <si>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</si>
  <si>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</si>
  <si>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</si>
  <si>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</si>
  <si>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</si>
  <si>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</si>
  <si>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</si>
  <si>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</si>
  <si>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</si>
  <si>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</si>
  <si>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</si>
  <si>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</si>
  <si>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</si>
  <si>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</si>
  <si>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</si>
  <si>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</si>
  <si>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</si>
  <si>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</si>
  <si>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</si>
  <si>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</si>
  <si>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</si>
  <si>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</si>
  <si>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</si>
  <si>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</si>
  <si>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</si>
  <si>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</si>
  <si>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</si>
  <si>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</si>
  <si>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</si>
  <si>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</si>
  <si>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</si>
  <si>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</si>
  <si>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</si>
  <si>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</si>
  <si>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</si>
  <si>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</si>
  <si>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</si>
  <si>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</si>
  <si>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</si>
  <si>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</si>
  <si>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</si>
  <si>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</si>
  <si>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</si>
  <si>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</si>
  <si>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</si>
  <si>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</si>
  <si>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</si>
  <si>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</si>
  <si>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</si>
  <si>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</si>
  <si>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</si>
  <si>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</si>
  <si>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</si>
  <si>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</si>
  <si>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</si>
  <si>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</si>
  <si>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</si>
  <si>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</si>
  <si>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</si>
  <si>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</si>
  <si>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</si>
  <si>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</si>
  <si>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</si>
  <si>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</si>
  <si>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</si>
  <si>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</si>
  <si>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</si>
  <si>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</si>
  <si>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</si>
  <si>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</si>
  <si>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</si>
  <si>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</si>
  <si>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</si>
  <si>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</si>
  <si>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</si>
  <si>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</si>
  <si>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</si>
  <si>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</si>
  <si>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</si>
  <si>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</si>
  <si>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</si>
  <si>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</si>
  <si>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</si>
  <si>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</si>
  <si>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</si>
  <si>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</si>
  <si>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</si>
  <si>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</si>
  <si>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</si>
  <si>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</si>
  <si>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</si>
  <si>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</si>
  <si>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</si>
  <si>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</si>
  <si>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</si>
  <si>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</si>
  <si>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</si>
  <si>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</si>
  <si>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</si>
  <si>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</si>
  <si>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</si>
  <si>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</si>
  <si>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</si>
  <si>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</si>
  <si>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</si>
  <si>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</si>
  <si>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</si>
  <si>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</si>
  <si>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</si>
  <si>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</si>
  <si>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</si>
  <si>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</si>
  <si>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</si>
  <si>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</si>
  <si>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</si>
  <si>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</si>
  <si>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</si>
  <si>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</si>
  <si>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</si>
  <si>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</si>
  <si>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</si>
  <si>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</si>
  <si>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</si>
  <si>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</si>
  <si>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</si>
  <si>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</si>
  <si>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</si>
  <si>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</si>
  <si>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</si>
  <si>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</si>
  <si>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</si>
  <si>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</si>
  <si>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</si>
  <si>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</si>
  <si>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</si>
  <si>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</si>
  <si>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</si>
  <si>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</si>
  <si>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</si>
  <si>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</si>
  <si>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</si>
  <si>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</si>
  <si>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</si>
  <si>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</si>
  <si>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</si>
  <si>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</si>
  <si>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</si>
  <si>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</si>
  <si>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</si>
  <si>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</si>
  <si>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</si>
  <si>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</si>
  <si>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</si>
  <si>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</si>
  <si>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</si>
  <si>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</si>
  <si>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</si>
  <si>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</si>
  <si>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</si>
  <si>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</si>
  <si>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</si>
  <si>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</si>
  <si>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</si>
  <si>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</si>
  <si>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</si>
  <si>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</si>
  <si>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</si>
  <si>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</si>
  <si>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</si>
  <si>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</si>
  <si>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</si>
  <si>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</si>
  <si>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</si>
  <si>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</si>
  <si>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</si>
  <si>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</si>
  <si>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</si>
  <si>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</si>
  <si>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</si>
  <si>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</si>
  <si>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</si>
  <si>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</si>
  <si>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</si>
  <si>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</si>
  <si>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</si>
  <si>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</si>
  <si>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</si>
  <si>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</si>
  <si>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</si>
  <si>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</si>
  <si>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</si>
  <si>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</si>
  <si>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</si>
  <si>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</si>
  <si>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</si>
  <si>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</si>
  <si>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</si>
  <si>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</si>
  <si>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</si>
  <si>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</si>
  <si>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</si>
  <si>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</si>
  <si>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</si>
  <si>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</si>
  <si>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</si>
  <si>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</si>
  <si>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</si>
  <si>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</si>
  <si>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</si>
  <si>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</si>
  <si>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</si>
  <si>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</si>
  <si>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</si>
  <si>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</si>
  <si>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</si>
  <si>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</si>
  <si>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</si>
  <si>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</si>
  <si>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</si>
  <si>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</si>
  <si>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</si>
  <si>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</si>
  <si>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</si>
  <si>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</si>
  <si>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</si>
  <si>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</si>
  <si>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</si>
  <si>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</si>
  <si>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</si>
  <si>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</si>
  <si>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</si>
  <si>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</si>
  <si>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</si>
  <si>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</si>
  <si>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</si>
  <si>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</si>
  <si>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</si>
  <si>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</si>
  <si>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</si>
  <si>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</si>
  <si>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</si>
  <si>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</si>
  <si>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</si>
  <si>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</si>
  <si>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</si>
  <si>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</si>
  <si>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</si>
  <si>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</si>
  <si>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</si>
  <si>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</si>
  <si>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</si>
  <si>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</si>
  <si>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</si>
  <si>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</si>
  <si>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</si>
  <si>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</si>
  <si>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</si>
  <si>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</si>
  <si>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</si>
  <si>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</si>
  <si>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</si>
  <si>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</si>
  <si>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</si>
  <si>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</si>
  <si>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</si>
  <si>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</si>
  <si>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</si>
  <si>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</si>
  <si>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</si>
  <si>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</si>
  <si>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</si>
  <si>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</si>
  <si>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</si>
  <si>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</si>
  <si>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</si>
  <si>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</si>
  <si>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</si>
  <si>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</si>
  <si>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</si>
  <si>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</si>
  <si>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</si>
  <si>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</si>
  <si>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</si>
  <si>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</si>
  <si>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</si>
  <si>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</si>
  <si>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</si>
  <si>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</si>
  <si>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</si>
  <si>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</si>
  <si>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</si>
  <si>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</si>
  <si>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</si>
  <si>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</si>
  <si>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</si>
  <si>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</si>
  <si>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</si>
  <si>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</si>
  <si>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</si>
  <si>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</si>
  <si>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</si>
  <si>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</si>
  <si>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</si>
  <si>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</si>
  <si>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</si>
  <si>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</si>
  <si>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</si>
  <si>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</si>
  <si>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</si>
  <si>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</si>
  <si>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</si>
  <si>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</si>
  <si>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</si>
  <si>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</si>
  <si>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</si>
  <si>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</si>
  <si>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</si>
  <si>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</si>
  <si>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</si>
  <si>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</si>
  <si>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</si>
  <si>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</si>
  <si>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</si>
  <si>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</si>
  <si>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</si>
  <si>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</si>
  <si>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</si>
  <si>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</si>
  <si>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</si>
  <si>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</si>
  <si>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</si>
  <si>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</si>
  <si>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</si>
  <si>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</si>
  <si>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</si>
  <si>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</si>
  <si>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</si>
  <si>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</si>
  <si>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</si>
  <si>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</si>
  <si>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</si>
  <si>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</si>
  <si>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</si>
  <si>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</si>
  <si>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</si>
  <si>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</si>
  <si>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</si>
  <si>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</si>
  <si>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</si>
  <si>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</si>
  <si>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</si>
  <si>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</si>
  <si>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</si>
  <si>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</si>
  <si>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</si>
  <si>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</si>
  <si>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</si>
  <si>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</si>
  <si>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</si>
  <si>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</si>
  <si>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</si>
  <si>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</si>
  <si>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</si>
  <si>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</si>
  <si>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</si>
  <si>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</si>
  <si>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</si>
  <si>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</si>
  <si>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</si>
  <si>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</si>
  <si>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</si>
  <si>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</si>
  <si>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</si>
  <si>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</si>
  <si>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</si>
  <si>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</si>
  <si>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</si>
  <si>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</si>
  <si>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</si>
  <si>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</si>
  <si>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</si>
  <si>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</si>
  <si>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</si>
  <si>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</si>
  <si>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</si>
  <si>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</si>
  <si>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</si>
  <si>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</si>
  <si>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</si>
  <si>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</si>
  <si>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</si>
  <si>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</si>
  <si>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</si>
  <si>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</si>
  <si>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</si>
  <si>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</si>
  <si>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</si>
  <si>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</si>
  <si>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</si>
  <si>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</si>
  <si>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</si>
  <si>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</si>
  <si>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</si>
  <si>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</si>
  <si>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</si>
  <si>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</si>
  <si>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</si>
  <si>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</si>
  <si>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</si>
  <si>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</si>
  <si>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</si>
  <si>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</si>
  <si>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</si>
  <si>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</si>
  <si>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</si>
  <si>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</si>
  <si>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</si>
  <si>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</si>
  <si>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</si>
  <si>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</si>
  <si>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</si>
  <si>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</si>
  <si>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</si>
  <si>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</si>
  <si>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</si>
  <si>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</si>
  <si>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</si>
  <si>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</si>
  <si>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</si>
  <si>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</si>
  <si>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</si>
  <si>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</si>
  <si>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</si>
  <si>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</si>
  <si>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</si>
  <si>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</si>
  <si>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</si>
  <si>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</si>
  <si>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</si>
  <si>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</si>
  <si>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</si>
  <si>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</si>
  <si>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</si>
  <si>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</si>
  <si>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</si>
  <si>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</si>
  <si>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</si>
  <si>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</si>
  <si>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</si>
  <si>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</si>
  <si>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</si>
  <si>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</si>
  <si>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</si>
  <si>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</si>
  <si>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</si>
  <si>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</si>
  <si>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</si>
  <si>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</si>
  <si>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</si>
  <si>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</si>
  <si>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</si>
  <si>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</si>
  <si>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</si>
  <si>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</si>
  <si>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</si>
  <si>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</si>
  <si>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</si>
  <si>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</si>
  <si>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</si>
  <si>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</si>
  <si>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</si>
  <si>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</si>
  <si>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</si>
  <si>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</si>
  <si>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</si>
  <si>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</si>
  <si>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</si>
  <si>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</si>
  <si>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</si>
  <si>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</si>
  <si>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</si>
  <si>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</si>
  <si>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</si>
  <si>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</si>
  <si>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</si>
  <si>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</si>
  <si>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</si>
  <si>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</si>
  <si>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</si>
  <si>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</si>
  <si>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</si>
  <si>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</si>
  <si>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</si>
  <si>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</si>
  <si>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</si>
  <si>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</si>
  <si>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</si>
  <si>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</si>
  <si>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</si>
  <si>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</si>
  <si>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</si>
  <si>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</si>
  <si>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</si>
  <si>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</si>
  <si>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</si>
  <si>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</si>
  <si>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</si>
  <si>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</si>
  <si>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</si>
  <si>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</si>
  <si>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</si>
  <si>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</si>
  <si>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</si>
  <si>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</si>
  <si>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</si>
  <si>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</si>
  <si>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</si>
  <si>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</si>
  <si>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</si>
  <si>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</si>
  <si>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</si>
  <si>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</si>
  <si>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</si>
  <si>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</si>
  <si>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</si>
  <si>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</si>
  <si>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</si>
  <si>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</si>
  <si>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</si>
  <si>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</si>
  <si>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</si>
  <si>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</si>
  <si>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</si>
  <si>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</si>
  <si>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</si>
  <si>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</si>
  <si>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</si>
  <si>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</si>
  <si>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</si>
  <si>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</si>
  <si>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</si>
  <si>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</si>
  <si>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</si>
  <si>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</si>
  <si>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</si>
  <si>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</si>
  <si>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</si>
  <si>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</si>
  <si>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</si>
  <si>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</si>
  <si>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</si>
  <si>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</si>
  <si>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</si>
  <si>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</si>
  <si>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</si>
  <si>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</si>
  <si>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</si>
  <si>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</si>
  <si>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</si>
  <si>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</si>
  <si>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</si>
  <si>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</si>
  <si>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</si>
  <si>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</si>
  <si>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</si>
  <si>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</si>
  <si>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</si>
  <si>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</si>
  <si>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</si>
  <si>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</si>
  <si>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</si>
  <si>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</si>
  <si>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</si>
  <si>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</si>
  <si>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</si>
  <si>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</si>
  <si>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</si>
  <si>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</si>
  <si>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</si>
  <si>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</si>
  <si>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</si>
  <si>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</si>
  <si>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</si>
  <si>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</si>
  <si>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</si>
  <si>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</si>
  <si>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</si>
  <si>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</si>
  <si>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</si>
  <si>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</si>
  <si>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</si>
  <si>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</si>
  <si>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</si>
  <si>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</si>
  <si>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</si>
  <si>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</si>
  <si>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</si>
  <si>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</si>
  <si>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</si>
  <si>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</si>
  <si>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</si>
  <si>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</si>
  <si>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</si>
  <si>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</si>
  <si>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</si>
  <si>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</si>
  <si>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</si>
  <si>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</si>
  <si>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</si>
  <si>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</si>
  <si>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</si>
  <si>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</si>
  <si>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</si>
  <si>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</si>
  <si>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</si>
  <si>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</si>
  <si>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</si>
  <si>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</si>
  <si>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</si>
  <si>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</si>
  <si>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</si>
  <si>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</si>
  <si>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</si>
  <si>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</si>
  <si>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</si>
  <si>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</si>
  <si>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</si>
  <si>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</si>
  <si>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</si>
  <si>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</si>
  <si>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</si>
  <si>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</si>
  <si>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</si>
  <si>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</si>
  <si>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</si>
  <si>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</si>
  <si>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</si>
  <si>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</si>
  <si>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</si>
  <si>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</si>
  <si>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</si>
  <si>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</si>
  <si>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</si>
  <si>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</si>
  <si>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</si>
  <si>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</si>
  <si>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</si>
  <si>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</si>
  <si>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</si>
  <si>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</si>
  <si>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</si>
  <si>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</si>
  <si>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</si>
  <si>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</si>
  <si>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</si>
  <si>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</si>
  <si>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</si>
  <si>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</si>
  <si>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</si>
  <si>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</si>
  <si>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</si>
  <si>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</si>
  <si>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</si>
  <si>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</si>
  <si>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</si>
  <si>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</si>
  <si>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</si>
  <si>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</si>
  <si>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</si>
  <si>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</si>
  <si>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</si>
  <si>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</si>
  <si>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</si>
  <si>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</si>
  <si>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</si>
  <si>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</si>
  <si>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</si>
  <si>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</si>
  <si>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</si>
  <si>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</si>
  <si>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</si>
  <si>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</si>
  <si>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</si>
  <si>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</si>
  <si>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</si>
  <si>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</si>
  <si>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</si>
  <si>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</si>
  <si>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</si>
  <si>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</si>
  <si>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</si>
  <si>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</si>
  <si>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</si>
  <si>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</si>
  <si>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</si>
  <si>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</si>
  <si>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</si>
  <si>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</si>
  <si>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</si>
  <si>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</si>
  <si>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</si>
  <si>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</si>
  <si>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</si>
  <si>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</si>
  <si>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</si>
  <si>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</si>
  <si>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</si>
  <si>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</si>
  <si>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</si>
  <si>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</si>
  <si>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</si>
  <si>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</si>
  <si>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</si>
  <si>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</si>
  <si>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</si>
  <si>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</si>
  <si>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</si>
  <si>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</si>
  <si>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</si>
  <si>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</si>
  <si>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</si>
  <si>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</si>
  <si>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</si>
  <si>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</si>
  <si>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</si>
  <si>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</si>
  <si>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</si>
  <si>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</si>
  <si>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</si>
  <si>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</si>
  <si>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</si>
  <si>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</si>
  <si>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</si>
  <si>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</si>
  <si>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</si>
  <si>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</si>
  <si>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</si>
  <si>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</si>
  <si>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</si>
  <si>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</si>
  <si>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</si>
  <si>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</si>
  <si>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</si>
  <si>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</si>
  <si>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</si>
  <si>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</si>
  <si>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</si>
  <si>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</si>
  <si>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</si>
  <si>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</si>
  <si>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</si>
  <si>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</si>
  <si>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</si>
  <si>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</si>
  <si>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</si>
  <si>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</si>
  <si>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</si>
  <si>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</si>
  <si>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</si>
  <si>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</si>
  <si>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</si>
  <si>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</si>
  <si>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</si>
  <si>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</si>
  <si>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</si>
  <si>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</si>
  <si>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</si>
  <si>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</si>
  <si>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</si>
  <si>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</si>
  <si>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</si>
  <si>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</si>
  <si>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</si>
  <si>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</si>
  <si>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</si>
  <si>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</si>
  <si>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</si>
  <si>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</si>
  <si>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</si>
  <si>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</si>
  <si>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</si>
  <si>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</si>
  <si>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</si>
  <si>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</si>
  <si>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</si>
  <si>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</si>
  <si>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</si>
  <si>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</si>
  <si>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</si>
  <si>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</si>
  <si>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</si>
  <si>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</si>
  <si>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</si>
  <si>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</si>
  <si>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</si>
  <si>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</si>
  <si>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</si>
  <si>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</si>
  <si>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</si>
  <si>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</si>
  <si>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</si>
  <si>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</si>
  <si>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</si>
  <si>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</si>
  <si>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</si>
  <si>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</si>
  <si>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</si>
  <si>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</si>
  <si>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</si>
  <si>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</si>
  <si>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</si>
  <si>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</si>
  <si>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</si>
  <si>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</si>
  <si>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</si>
  <si>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</si>
  <si>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</si>
  <si>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</si>
  <si>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</si>
  <si>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</si>
  <si>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</si>
  <si>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</si>
  <si>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</si>
  <si>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</si>
  <si>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</si>
  <si>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</si>
  <si>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</si>
  <si>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</si>
  <si>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</si>
  <si>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</si>
  <si>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</si>
  <si>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</si>
  <si>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</si>
  <si>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</si>
  <si>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</si>
  <si>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</si>
  <si>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</si>
  <si>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</si>
  <si>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</si>
  <si>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</si>
  <si>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</si>
  <si>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</si>
  <si>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</si>
  <si>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</si>
  <si>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</si>
  <si>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</si>
  <si>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</si>
  <si>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</si>
  <si>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</si>
  <si>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</si>
  <si>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</si>
  <si>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</si>
  <si>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</si>
  <si>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</si>
  <si>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</si>
  <si>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</si>
  <si>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</si>
  <si>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</si>
  <si>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</si>
  <si>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</si>
  <si>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</si>
  <si>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</si>
  <si>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</si>
  <si>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</si>
  <si>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</si>
  <si>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</si>
  <si>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</si>
  <si>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</si>
  <si>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</si>
  <si>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</si>
  <si>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</si>
  <si>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</si>
  <si>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</si>
  <si>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</si>
  <si>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</si>
  <si>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</si>
  <si>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</si>
  <si>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</si>
  <si>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</si>
  <si>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</si>
  <si>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</si>
  <si>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</si>
  <si>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</si>
  <si>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</si>
  <si>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</si>
  <si>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</si>
  <si>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</si>
  <si>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</si>
  <si>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</si>
  <si>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</si>
  <si>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</si>
  <si>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</si>
  <si>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</si>
  <si>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</si>
  <si>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</si>
  <si>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</si>
  <si>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</si>
  <si>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</si>
  <si>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</si>
  <si>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</si>
  <si>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</si>
  <si>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</si>
  <si>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</si>
  <si>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</si>
  <si>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</si>
  <si>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</si>
  <si>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</si>
  <si>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</si>
  <si>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</si>
  <si>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</si>
  <si>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</si>
  <si>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</si>
  <si>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</si>
  <si>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</si>
  <si>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</si>
  <si>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</si>
  <si>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</si>
  <si>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</si>
  <si>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</si>
  <si>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</si>
  <si>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</si>
  <si>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</si>
  <si>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</si>
  <si>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</si>
  <si>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</si>
  <si>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</si>
  <si>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</si>
  <si>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</si>
  <si>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</si>
  <si>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</si>
  <si>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</si>
  <si>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</si>
  <si>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</si>
  <si>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</si>
  <si>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</si>
  <si>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</si>
  <si>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</si>
  <si>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</si>
  <si>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</si>
  <si>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</si>
  <si>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</si>
  <si>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</si>
  <si>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</si>
  <si>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</si>
  <si>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</si>
  <si>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</si>
  <si>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</si>
  <si>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</si>
  <si>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</si>
  <si>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</si>
  <si>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</si>
  <si>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</si>
  <si>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</si>
  <si>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</si>
  <si>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</si>
  <si>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</si>
  <si>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</si>
  <si>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</si>
  <si>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</si>
  <si>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</si>
  <si>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</si>
  <si>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</si>
  <si>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</si>
  <si>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</si>
  <si>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</si>
  <si>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</si>
  <si>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</si>
  <si>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</si>
  <si>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</si>
  <si>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</si>
  <si>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</si>
  <si>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</si>
  <si>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</si>
  <si>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</si>
  <si>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</si>
  <si>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</si>
  <si>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</si>
  <si>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</si>
  <si>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</si>
  <si>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</si>
  <si>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</si>
  <si>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</si>
  <si>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</si>
  <si>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</si>
  <si>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</si>
  <si>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</si>
  <si>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</si>
  <si>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</si>
  <si>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</si>
  <si>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</si>
  <si>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</si>
  <si>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</si>
  <si>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</si>
  <si>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</si>
  <si>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</si>
  <si>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</si>
  <si>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</si>
  <si>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</si>
  <si>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</si>
  <si>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</si>
  <si>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</si>
  <si>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</si>
  <si>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</si>
  <si>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</si>
  <si>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</si>
  <si>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</si>
  <si>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</si>
  <si>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</si>
  <si>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</si>
  <si>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</si>
  <si>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</si>
  <si>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</si>
  <si>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</si>
  <si>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</si>
  <si>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</si>
  <si>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</si>
  <si>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</si>
  <si>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</si>
  <si>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</si>
  <si>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</si>
  <si>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</si>
  <si>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</si>
  <si>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</si>
  <si>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</si>
  <si>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</si>
  <si>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</si>
  <si>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</si>
  <si>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</si>
  <si>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</si>
  <si>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</si>
  <si>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</si>
  <si>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</si>
  <si>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</si>
  <si>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</si>
  <si>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</si>
  <si>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</si>
  <si>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</si>
  <si>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</si>
  <si>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</si>
  <si>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</si>
  <si>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</si>
  <si>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</si>
  <si>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</si>
  <si>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</si>
  <si>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</si>
  <si>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</si>
  <si>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</si>
  <si>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</si>
  <si>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</si>
  <si>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</si>
  <si>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</si>
  <si>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</si>
  <si>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</si>
  <si>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</si>
  <si>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</si>
  <si>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</si>
  <si>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</si>
  <si>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</si>
  <si>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</si>
  <si>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</si>
  <si>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</si>
  <si>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</si>
  <si>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</si>
  <si>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</si>
  <si>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</si>
  <si>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</si>
  <si>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</si>
  <si>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</si>
  <si>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</si>
  <si>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</si>
  <si>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</si>
  <si>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</si>
  <si>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</si>
  <si>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</si>
  <si>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</si>
  <si>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</si>
  <si>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</si>
  <si>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</si>
  <si>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</si>
  <si>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</si>
  <si>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</si>
  <si>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</si>
  <si>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</si>
  <si>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</si>
  <si>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</si>
  <si>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</si>
  <si>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</si>
  <si>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</si>
  <si>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</si>
  <si>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</si>
  <si>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</si>
  <si>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</si>
  <si>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</si>
  <si>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</si>
  <si>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</si>
  <si>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</si>
  <si>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</si>
  <si>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</si>
  <si>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</si>
  <si>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</si>
  <si>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</si>
  <si>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</si>
  <si>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</si>
  <si>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</si>
  <si>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</si>
  <si>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</si>
  <si>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</si>
  <si>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</si>
  <si>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</si>
  <si>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</si>
  <si>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</si>
  <si>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</si>
  <si>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</si>
  <si>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</si>
  <si>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</si>
  <si>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</si>
  <si>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</si>
  <si>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</si>
  <si>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</si>
  <si>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</si>
  <si>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</si>
  <si>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</si>
  <si>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</si>
  <si>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</si>
  <si>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</si>
  <si>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</si>
  <si>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</si>
  <si>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</si>
  <si>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</si>
  <si>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</si>
  <si>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</si>
  <si>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</si>
  <si>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</si>
  <si>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</si>
  <si>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</si>
  <si>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</si>
  <si>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</si>
  <si>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</si>
  <si>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</si>
  <si>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</si>
  <si>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</si>
  <si>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</si>
  <si>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</si>
  <si>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</si>
  <si>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</si>
  <si>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</si>
  <si>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</si>
  <si>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</si>
  <si>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</si>
  <si>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</si>
  <si>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</si>
  <si>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</si>
  <si>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</si>
  <si>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</si>
  <si>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</si>
  <si>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</si>
  <si>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</si>
  <si>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</si>
  <si>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</si>
  <si>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</si>
  <si>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</si>
  <si>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</si>
  <si>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</si>
  <si>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</si>
  <si>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</si>
  <si>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</si>
  <si>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</si>
  <si>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</si>
  <si>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</si>
  <si>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</si>
  <si>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</si>
  <si>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</si>
  <si>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</si>
  <si>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</si>
  <si>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</si>
  <si>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</si>
  <si>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</si>
  <si>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</si>
  <si>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</si>
  <si>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</si>
  <si>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</si>
  <si>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</si>
  <si>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</si>
  <si>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</si>
  <si>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</si>
  <si>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</si>
  <si>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</si>
  <si>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</si>
  <si>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</si>
  <si>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</si>
  <si>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</si>
  <si>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</si>
  <si>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</si>
  <si>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</si>
  <si>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</si>
  <si>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</si>
  <si>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</si>
  <si>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</si>
  <si>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</si>
  <si>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</si>
  <si>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</si>
  <si>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</si>
  <si>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</si>
  <si>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</si>
  <si>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</si>
  <si>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</si>
  <si>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</si>
  <si>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</si>
  <si>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</si>
  <si>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</si>
  <si>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</si>
  <si>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</si>
  <si>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</si>
  <si>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</si>
  <si>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</si>
  <si>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</si>
  <si>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</si>
  <si>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</si>
  <si>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</si>
  <si>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</si>
  <si>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</si>
  <si>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</si>
  <si>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</si>
  <si>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</si>
  <si>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</si>
  <si>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</si>
  <si>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</si>
  <si>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</si>
  <si>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</si>
  <si>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</si>
  <si>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</si>
  <si>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</si>
  <si>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</si>
  <si>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</si>
  <si>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</si>
  <si>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</si>
  <si>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</si>
  <si>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</si>
  <si>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</si>
  <si>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</si>
  <si>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</si>
  <si>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</si>
  <si>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</si>
  <si>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</si>
  <si>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</si>
  <si>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</si>
  <si>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</si>
  <si>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</si>
  <si>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</si>
  <si>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</si>
  <si>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</si>
  <si>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</si>
  <si>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</si>
  <si>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</si>
  <si>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</si>
  <si>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</si>
  <si>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</si>
  <si>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</si>
  <si>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</si>
  <si>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</si>
  <si>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</si>
  <si>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</si>
  <si>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</si>
  <si>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</si>
  <si>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</si>
  <si>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</si>
  <si>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</si>
  <si>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</si>
  <si>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</si>
  <si>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</si>
  <si>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</si>
  <si>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</si>
  <si>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</si>
  <si>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</si>
  <si>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</si>
  <si>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</si>
  <si>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</si>
  <si>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</si>
  <si>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</si>
  <si>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</si>
  <si>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</si>
  <si>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</si>
  <si>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</si>
  <si>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</si>
  <si>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</si>
  <si>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</si>
  <si>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</si>
  <si>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</si>
  <si>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</si>
  <si>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</si>
  <si>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</si>
  <si>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</si>
  <si>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</si>
  <si>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</si>
  <si>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</si>
  <si>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</si>
  <si>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</si>
  <si>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</si>
  <si>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</si>
  <si>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</si>
  <si>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</si>
  <si>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</si>
  <si>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</si>
  <si>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</si>
  <si>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</si>
  <si>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</si>
  <si>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</si>
  <si>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</si>
  <si>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</si>
  <si>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</si>
  <si>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</si>
  <si>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</si>
  <si>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</si>
  <si>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</si>
  <si>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</si>
  <si>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</si>
  <si>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</si>
  <si>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</si>
  <si>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</si>
  <si>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</si>
  <si>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</si>
  <si>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</si>
  <si>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</si>
  <si>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</si>
  <si>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</si>
  <si>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</si>
  <si>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</si>
  <si>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</si>
  <si>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</si>
  <si>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</si>
  <si>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</si>
  <si>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</si>
  <si>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</si>
  <si>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</si>
  <si>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</si>
  <si>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</si>
  <si>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</si>
  <si>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</si>
  <si>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</si>
  <si>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</si>
  <si>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</si>
  <si>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</si>
  <si>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</si>
  <si>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</si>
  <si>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</si>
  <si>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</si>
  <si>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</si>
  <si>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</si>
  <si>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</si>
  <si>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</si>
  <si>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</si>
  <si>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</si>
  <si>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</si>
  <si>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</si>
  <si>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</si>
  <si>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</si>
  <si>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</si>
  <si>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</si>
  <si>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</si>
  <si>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</si>
  <si>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</si>
  <si>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</si>
  <si>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</si>
  <si>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</si>
  <si>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</si>
  <si>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</si>
  <si>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</si>
  <si>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</si>
  <si>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</si>
  <si>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</si>
  <si>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</si>
  <si>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</si>
  <si>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</si>
  <si>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</si>
  <si>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</si>
  <si>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</si>
  <si>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</si>
  <si>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</si>
  <si>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</si>
  <si>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</si>
  <si>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</si>
  <si>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</si>
  <si>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</si>
  <si>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</si>
  <si>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</si>
  <si>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</si>
  <si>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</si>
  <si>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</si>
  <si>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</si>
  <si>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</si>
  <si>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</si>
  <si>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</si>
  <si>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</si>
  <si>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</si>
  <si>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</si>
  <si>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</si>
  <si>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</si>
  <si>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</si>
  <si>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</si>
  <si>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</si>
  <si>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</si>
  <si>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</si>
  <si>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</si>
  <si>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</si>
  <si>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</si>
  <si>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</si>
  <si>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</si>
  <si>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</si>
  <si>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</si>
  <si>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</si>
  <si>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</si>
  <si>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</si>
  <si>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</si>
  <si>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</si>
  <si>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</si>
  <si>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</si>
  <si>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</si>
  <si>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</si>
  <si>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</si>
  <si>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</si>
  <si>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</si>
  <si>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</si>
  <si>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</si>
  <si>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</si>
  <si>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</si>
  <si>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</si>
  <si>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</si>
  <si>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</si>
  <si>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</si>
  <si>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</si>
  <si>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</si>
  <si>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</si>
  <si>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</si>
  <si>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</si>
  <si>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</si>
  <si>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</si>
  <si>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</si>
  <si>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</si>
  <si>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</si>
  <si>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</si>
  <si>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</si>
  <si>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</si>
  <si>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</si>
  <si>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</si>
  <si>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</si>
  <si>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</si>
  <si>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</si>
  <si>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</si>
  <si>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</si>
  <si>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</si>
  <si>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</si>
  <si>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</si>
  <si>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</si>
  <si>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</si>
  <si>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</si>
  <si>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</si>
  <si>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</si>
  <si>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</si>
  <si>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</si>
  <si>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</si>
  <si>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</si>
  <si>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</si>
  <si>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</si>
  <si>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</si>
  <si>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</si>
  <si>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</si>
  <si>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</si>
  <si>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</si>
  <si>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</si>
  <si>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</si>
  <si>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</si>
  <si>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</si>
  <si>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</si>
  <si>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</si>
  <si>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</si>
  <si>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</si>
  <si>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</si>
  <si>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</si>
  <si>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</si>
  <si>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</si>
  <si>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</si>
  <si>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</si>
  <si>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</si>
  <si>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</si>
  <si>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</si>
  <si>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</si>
  <si>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</si>
  <si>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</si>
  <si>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</si>
  <si>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</si>
  <si>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</si>
  <si>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</si>
  <si>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</si>
  <si>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</si>
  <si>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</si>
  <si>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</si>
  <si>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</si>
  <si>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</si>
  <si>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</si>
  <si>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</si>
  <si>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</si>
  <si>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</si>
  <si>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</si>
  <si>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</si>
  <si>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</si>
  <si>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</si>
  <si>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</si>
  <si>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</si>
  <si>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</si>
  <si>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</si>
  <si>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</si>
  <si>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</si>
  <si>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</si>
  <si>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</si>
  <si>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</si>
  <si>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</si>
  <si>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</si>
  <si>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</si>
  <si>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</si>
  <si>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</si>
  <si>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</si>
  <si>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</si>
  <si>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</si>
  <si>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</si>
  <si>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</si>
  <si>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</si>
  <si>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</si>
  <si>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</si>
  <si>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</si>
  <si>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</si>
  <si>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</si>
  <si>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</si>
  <si>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</si>
  <si>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</si>
  <si>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</si>
  <si>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</si>
  <si>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</si>
  <si>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</si>
  <si>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</si>
  <si>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</si>
  <si>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</si>
  <si>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</si>
  <si>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</si>
  <si>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</si>
  <si>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</si>
  <si>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</si>
  <si>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</si>
  <si>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</si>
  <si>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</si>
  <si>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</si>
  <si>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</si>
  <si>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</si>
  <si>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</si>
  <si>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</si>
  <si>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</si>
  <si>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</si>
  <si>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</si>
  <si>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</si>
  <si>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</si>
  <si>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</si>
  <si>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</si>
  <si>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</si>
  <si>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</si>
  <si>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</si>
  <si>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</si>
  <si>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</si>
  <si>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</si>
  <si>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</si>
  <si>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</si>
  <si>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</si>
  <si>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</si>
  <si>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</si>
  <si>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</si>
  <si>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</si>
  <si>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</si>
  <si>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</si>
  <si>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</si>
  <si>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</si>
  <si>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</si>
  <si>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</si>
  <si>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</si>
  <si>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</si>
  <si>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</si>
  <si>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</si>
  <si>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</si>
  <si>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</si>
  <si>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</si>
  <si>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</si>
  <si>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</si>
  <si>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</si>
  <si>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</si>
  <si>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</si>
  <si>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</si>
  <si>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</si>
  <si>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</si>
  <si>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</si>
  <si>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</si>
  <si>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</si>
  <si>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</si>
  <si>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</si>
  <si>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</si>
  <si>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</si>
  <si>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</si>
  <si>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</si>
  <si>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</si>
  <si>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</si>
  <si>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</si>
  <si>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</si>
  <si>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</si>
  <si>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</si>
  <si>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</si>
  <si>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</si>
  <si>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</si>
  <si>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</si>
  <si>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</si>
  <si>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</si>
  <si>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</si>
  <si>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</si>
  <si>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</si>
  <si>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</si>
  <si>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</si>
  <si>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</si>
  <si>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</si>
  <si>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</si>
  <si>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</si>
  <si>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</si>
  <si>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</si>
  <si>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</si>
  <si>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</si>
  <si>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</si>
  <si>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</si>
  <si>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</si>
  <si>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</si>
  <si>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</si>
  <si>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</si>
  <si>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</si>
  <si>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</si>
  <si>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</si>
  <si>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</si>
  <si>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</si>
  <si>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</si>
  <si>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</si>
  <si>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</si>
  <si>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</si>
  <si>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</si>
  <si>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</si>
  <si>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</si>
  <si>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</si>
  <si>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</si>
  <si>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</si>
  <si>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</si>
  <si>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</si>
  <si>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</si>
  <si>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</si>
  <si>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</si>
  <si>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</si>
  <si>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</si>
  <si>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</si>
  <si>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</si>
  <si>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</si>
  <si>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</si>
  <si>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</si>
  <si>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</si>
  <si>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</si>
  <si>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</si>
  <si>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</si>
  <si>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</si>
  <si>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</si>
  <si>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</si>
  <si>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</si>
  <si>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</si>
  <si>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</si>
  <si>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</si>
  <si>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</si>
  <si>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</si>
  <si>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</si>
  <si>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</si>
  <si>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</si>
  <si>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</si>
  <si>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</si>
  <si>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</si>
  <si>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</si>
  <si>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</si>
  <si>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</si>
  <si>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</si>
  <si>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</si>
  <si>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</si>
  <si>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</si>
  <si>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</si>
  <si>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</si>
  <si>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</si>
  <si>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</si>
  <si>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</si>
  <si>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</si>
  <si>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</si>
  <si>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</si>
  <si>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</si>
  <si>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</si>
  <si>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</si>
  <si>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</si>
  <si>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</si>
  <si>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</si>
  <si>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</si>
  <si>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</si>
  <si>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</si>
  <si>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</si>
  <si>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</si>
  <si>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</si>
  <si>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</si>
  <si>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</si>
  <si>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</si>
  <si>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</si>
  <si>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</si>
  <si>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</si>
  <si>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</si>
  <si>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</si>
  <si>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</si>
  <si>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</si>
  <si>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</si>
  <si>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</si>
  <si>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</si>
  <si>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</si>
  <si>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</si>
  <si>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</si>
  <si>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</si>
  <si>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</si>
  <si>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</si>
  <si>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</si>
  <si>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</si>
  <si>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</si>
  <si>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</si>
  <si>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</si>
  <si>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</si>
  <si>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</si>
  <si>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</si>
  <si>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</si>
  <si>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</si>
  <si>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</si>
  <si>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</si>
  <si>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</si>
  <si>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</si>
  <si>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</si>
  <si>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</si>
  <si>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</si>
  <si>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</si>
  <si>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</si>
  <si>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</si>
  <si>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</si>
  <si>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</si>
  <si>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</si>
  <si>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</si>
  <si>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</si>
  <si>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</si>
  <si>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</si>
  <si>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</si>
  <si>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</si>
  <si>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</si>
  <si>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</si>
  <si>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</si>
  <si>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</si>
  <si>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</si>
  <si>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</si>
  <si>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</si>
  <si>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</si>
  <si>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</si>
  <si>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</si>
  <si>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</si>
  <si>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</si>
  <si>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</si>
  <si>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</si>
  <si>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</si>
  <si>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</si>
  <si>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</si>
  <si>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</si>
  <si>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</si>
  <si>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</si>
  <si>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</si>
  <si>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</si>
  <si>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</si>
  <si>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</si>
  <si>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</si>
  <si>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</si>
  <si>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</si>
  <si>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</si>
  <si>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</si>
  <si>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</si>
  <si>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</si>
  <si>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</si>
  <si>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</si>
  <si>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</si>
  <si>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</si>
  <si>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</si>
  <si>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</si>
  <si>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</si>
  <si>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</si>
  <si>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</si>
  <si>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</si>
  <si>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</si>
  <si>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</si>
  <si>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</si>
  <si>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</si>
  <si>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</si>
  <si>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</si>
  <si>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</si>
  <si>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</si>
  <si>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</si>
  <si>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</si>
  <si>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</si>
  <si>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</si>
  <si>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</si>
  <si>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</si>
  <si>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</si>
  <si>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</si>
  <si>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</si>
  <si>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</si>
  <si>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</si>
  <si>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</si>
  <si>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</si>
  <si>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</si>
  <si>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</si>
  <si>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</si>
  <si>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</si>
  <si>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</si>
  <si>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</si>
  <si>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</si>
  <si>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</si>
  <si>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</si>
  <si>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</si>
  <si>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</si>
  <si>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</si>
  <si>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</si>
  <si>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</si>
  <si>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</si>
  <si>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</si>
  <si>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</si>
  <si>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</si>
  <si>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</si>
  <si>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</si>
  <si>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</si>
  <si>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</si>
  <si>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</si>
  <si>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</si>
  <si>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</si>
  <si>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</si>
  <si>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</si>
  <si>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</si>
  <si>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</si>
  <si>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</si>
  <si>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</si>
  <si>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</si>
  <si>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</si>
  <si>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</si>
  <si>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</si>
  <si>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</si>
  <si>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</si>
  <si>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</si>
  <si>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</si>
  <si>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</si>
  <si>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</si>
  <si>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</si>
  <si>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</si>
  <si>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</si>
  <si>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</si>
  <si>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</si>
  <si>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</si>
  <si>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</si>
  <si>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</si>
  <si>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</si>
  <si>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</si>
  <si>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</si>
  <si>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</si>
  <si>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</si>
  <si>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</si>
  <si>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</si>
  <si>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</si>
  <si>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</si>
  <si>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</si>
  <si>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</si>
  <si>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</si>
  <si>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</si>
  <si>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</si>
  <si>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</si>
  <si>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</si>
  <si>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</si>
  <si>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</si>
  <si>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</si>
  <si>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</si>
  <si>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</si>
  <si>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</si>
  <si>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</si>
  <si>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</si>
  <si>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</si>
  <si>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</si>
  <si>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</si>
  <si>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</si>
  <si>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</si>
  <si>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</si>
  <si>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</si>
  <si>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</si>
  <si>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</si>
  <si>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</si>
  <si>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</si>
  <si>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</si>
  <si>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</si>
  <si>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</si>
  <si>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</si>
  <si>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</si>
  <si>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</si>
  <si>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</si>
  <si>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</si>
  <si>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</si>
  <si>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</si>
  <si>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</si>
  <si>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</si>
  <si>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</si>
  <si>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</si>
  <si>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</si>
  <si>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</si>
  <si>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</si>
  <si>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</si>
  <si>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</si>
  <si>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</si>
  <si>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</si>
  <si>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</si>
  <si>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</si>
  <si>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</si>
  <si>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</si>
  <si>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</si>
  <si>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</si>
  <si>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</si>
  <si>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</si>
  <si>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</si>
  <si>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</si>
  <si>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</si>
  <si>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</si>
  <si>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</si>
  <si>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</si>
  <si>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</si>
  <si>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</si>
  <si>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</si>
  <si>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</si>
  <si>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</si>
  <si>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</si>
  <si>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</si>
  <si>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</si>
  <si>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</si>
  <si>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</si>
  <si>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</si>
  <si>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</si>
  <si>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</si>
  <si>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</si>
  <si>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</si>
  <si>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</si>
  <si>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</si>
  <si>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</si>
  <si>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</si>
  <si>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</si>
  <si>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</si>
  <si>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</si>
  <si>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</si>
  <si>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</si>
  <si>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</si>
  <si>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</si>
  <si>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</si>
  <si>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</si>
  <si>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</si>
  <si>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</si>
  <si>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</si>
  <si>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</si>
  <si>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</si>
  <si>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</si>
  <si>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</si>
  <si>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</si>
  <si>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</si>
  <si>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</si>
  <si>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</si>
  <si>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</si>
  <si>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</si>
  <si>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</si>
  <si>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</si>
  <si>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</si>
  <si>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</si>
  <si>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</si>
  <si>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</si>
  <si>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</si>
  <si>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</si>
  <si>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</si>
  <si>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</si>
  <si>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</si>
  <si>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</si>
  <si>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</si>
  <si>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</si>
  <si>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</si>
  <si>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</si>
  <si>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</si>
  <si>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</si>
  <si>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</si>
  <si>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</si>
  <si>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</si>
  <si>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</si>
  <si>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</si>
  <si>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</si>
  <si>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</si>
  <si>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</si>
  <si>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</si>
  <si>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</si>
  <si>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</si>
  <si>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</si>
  <si>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</si>
  <si>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</si>
  <si>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</si>
  <si>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</si>
  <si>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</si>
  <si>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</si>
  <si>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</si>
  <si>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</si>
  <si>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</si>
  <si>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</si>
  <si>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</si>
  <si>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</si>
  <si>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</si>
  <si>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</si>
  <si>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</si>
  <si>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</si>
  <si>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</si>
  <si>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</si>
  <si>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</si>
  <si>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</si>
  <si>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</si>
  <si>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</si>
  <si>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</si>
  <si>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</si>
  <si>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</si>
  <si>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</si>
  <si>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</si>
  <si>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</si>
  <si>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</si>
  <si>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</si>
  <si>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</si>
  <si>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</si>
  <si>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</si>
  <si>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</si>
  <si>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</si>
  <si>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</si>
  <si>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</si>
  <si>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</si>
  <si>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</si>
  <si>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</si>
  <si>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</si>
  <si>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</si>
  <si>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</si>
  <si>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</si>
  <si>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</si>
  <si>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</si>
  <si>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</si>
  <si>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</si>
  <si>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</si>
  <si>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</si>
  <si>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</si>
  <si>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</si>
  <si>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</si>
  <si>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</si>
  <si>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</si>
  <si>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</si>
  <si>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</si>
  <si>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</si>
  <si>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</si>
  <si>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</si>
  <si>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</si>
  <si>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</si>
  <si>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</si>
  <si>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</si>
  <si>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</si>
  <si>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</si>
  <si>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</si>
  <si>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</si>
  <si>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</si>
  <si>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</si>
  <si>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</si>
  <si>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</si>
  <si>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</si>
  <si>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</si>
  <si>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</si>
  <si>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</si>
  <si>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</si>
  <si>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</si>
  <si>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</si>
  <si>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</si>
  <si>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</si>
  <si>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</si>
  <si>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</si>
  <si>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</si>
  <si>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</si>
  <si>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</si>
  <si>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</si>
  <si>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</si>
  <si>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</si>
  <si>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</si>
  <si>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</si>
  <si>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</si>
  <si>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</si>
  <si>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</si>
  <si>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</si>
  <si>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</si>
  <si>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</si>
  <si>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</si>
  <si>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</si>
  <si>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</si>
  <si>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</si>
  <si>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</si>
  <si>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</si>
  <si>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</si>
  <si>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</si>
  <si>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</si>
  <si>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</si>
  <si>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</si>
  <si>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</si>
  <si>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</si>
  <si>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</si>
  <si>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</si>
  <si>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</si>
  <si>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</si>
  <si>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</si>
  <si>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</si>
  <si>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</si>
  <si>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</si>
  <si>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</si>
  <si>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</si>
  <si>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</si>
  <si>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</si>
  <si>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</si>
  <si>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</si>
  <si>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</si>
  <si>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</si>
  <si>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</si>
  <si>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</si>
  <si>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</si>
  <si>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</si>
  <si>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</si>
  <si>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</si>
  <si>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</si>
  <si>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</si>
  <si>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</si>
  <si>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</si>
  <si>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</si>
  <si>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</si>
  <si>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</si>
  <si>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</si>
  <si>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</si>
  <si>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</si>
  <si>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</si>
  <si>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</si>
  <si>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</si>
  <si>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</si>
  <si>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</si>
  <si>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</si>
  <si>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</si>
  <si>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</si>
  <si>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</si>
  <si>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</si>
  <si>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</si>
  <si>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</si>
  <si>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</si>
  <si>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</si>
  <si>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</si>
  <si>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</si>
  <si>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</si>
  <si>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</si>
  <si>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</si>
  <si>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</si>
  <si>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</si>
  <si>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</si>
  <si>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</si>
  <si>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</si>
  <si>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</si>
  <si>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</si>
  <si>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</si>
  <si>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</si>
  <si>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</si>
  <si>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</si>
  <si>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</si>
  <si>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</si>
  <si>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</si>
  <si>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</si>
  <si>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</si>
  <si>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</si>
  <si>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</si>
  <si>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</si>
  <si>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</si>
  <si>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</si>
  <si>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</si>
  <si>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</si>
  <si>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</si>
  <si>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</si>
  <si>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</si>
  <si>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</si>
  <si>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</si>
  <si>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</si>
  <si>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</si>
  <si>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</si>
  <si>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</si>
  <si>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</si>
  <si>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</si>
  <si>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</si>
  <si>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</si>
  <si>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</si>
  <si>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</si>
  <si>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</si>
  <si>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</si>
  <si>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</si>
  <si>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</si>
  <si>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</si>
  <si>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</si>
  <si>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</si>
  <si>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</si>
  <si>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</si>
  <si>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</si>
  <si>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</si>
  <si>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</si>
  <si>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</si>
  <si>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</si>
  <si>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</si>
  <si>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</si>
  <si>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</si>
  <si>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</si>
  <si>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</si>
  <si>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</si>
  <si>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</si>
  <si>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</si>
  <si>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</si>
  <si>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</si>
  <si>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</si>
  <si>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</si>
  <si>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</si>
  <si>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</si>
  <si>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</si>
  <si>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</si>
  <si>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</si>
  <si>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</si>
  <si>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</si>
  <si>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</si>
  <si>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</si>
  <si>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</si>
  <si>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</si>
  <si>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</si>
  <si>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</si>
  <si>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</si>
  <si>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</si>
  <si>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</si>
  <si>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</si>
  <si>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</si>
  <si>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</si>
  <si>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</si>
  <si>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</si>
  <si>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</si>
  <si>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</si>
  <si>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</si>
  <si>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</si>
  <si>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</si>
  <si>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</si>
  <si>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</si>
  <si>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</si>
  <si>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</si>
  <si>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</si>
  <si>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</si>
  <si>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</si>
  <si>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</si>
  <si>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</si>
  <si>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</si>
  <si>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</si>
  <si>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</si>
  <si>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</si>
  <si>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</si>
  <si>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</si>
  <si>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</si>
  <si>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</si>
  <si>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</si>
  <si>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</si>
  <si>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</si>
  <si>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</si>
  <si>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</si>
  <si>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</si>
  <si>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</si>
  <si>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</si>
  <si>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</si>
  <si>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</si>
  <si>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</si>
  <si>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</si>
  <si>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</si>
  <si>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</si>
  <si>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</si>
  <si>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</si>
  <si>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</si>
  <si>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</si>
  <si>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</si>
  <si>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</si>
  <si>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</si>
  <si>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</si>
  <si>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</si>
  <si>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</si>
  <si>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</si>
  <si>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</si>
  <si>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</si>
  <si>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</si>
  <si>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</si>
  <si>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</si>
  <si>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</si>
  <si>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</si>
  <si>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</si>
  <si>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</si>
  <si>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</si>
  <si>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</si>
  <si>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</si>
  <si>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</si>
  <si>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</si>
  <si>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</si>
  <si>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</si>
  <si>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</si>
  <si>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</si>
  <si>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</si>
  <si>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</si>
  <si>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</si>
  <si>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</si>
  <si>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</si>
  <si>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</si>
  <si>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</si>
  <si>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</si>
  <si>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</si>
  <si>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</si>
  <si>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</si>
  <si>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</si>
  <si>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</si>
  <si>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</si>
  <si>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</si>
  <si>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</si>
  <si>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</si>
  <si>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</si>
  <si>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</si>
  <si>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</si>
  <si>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</si>
  <si>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</si>
  <si>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</si>
  <si>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</si>
  <si>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</si>
  <si>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</si>
  <si>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</si>
  <si>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</si>
  <si>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</si>
  <si>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</si>
  <si>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</si>
  <si>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</si>
  <si>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</si>
  <si>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</si>
  <si>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</si>
  <si>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</si>
  <si>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</si>
  <si>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</si>
  <si>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</si>
  <si>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</si>
  <si>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</si>
  <si>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</si>
  <si>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</si>
  <si>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</si>
  <si>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</si>
  <si>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</si>
  <si>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</si>
  <si>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</si>
  <si>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</si>
  <si>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</si>
  <si>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</si>
  <si>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</si>
  <si>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</si>
  <si>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</si>
  <si>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</si>
  <si>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</si>
  <si>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</si>
  <si>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</si>
  <si>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</si>
  <si>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</si>
  <si>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</si>
  <si>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</si>
  <si>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</si>
  <si>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</si>
  <si>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</si>
  <si>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</si>
  <si>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</si>
  <si>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</si>
  <si>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</si>
  <si>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</si>
  <si>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</si>
  <si>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</si>
  <si>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</si>
  <si>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</si>
  <si>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</si>
  <si>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</si>
  <si>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</si>
  <si>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</si>
  <si>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</si>
  <si>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</si>
  <si>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</si>
  <si>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</si>
  <si>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</si>
  <si>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</si>
  <si>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</si>
  <si>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</si>
  <si>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</si>
  <si>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</si>
  <si>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</si>
  <si>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</si>
  <si>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</si>
  <si>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</si>
  <si>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</si>
  <si>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</si>
  <si>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</si>
  <si>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</si>
  <si>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</si>
  <si>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</si>
  <si>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</si>
  <si>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</si>
  <si>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</si>
  <si>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</si>
  <si>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</si>
  <si>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</si>
  <si>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</si>
  <si>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</si>
  <si>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</si>
  <si>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</si>
  <si>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</si>
  <si>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</si>
  <si>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</si>
  <si>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</si>
  <si>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</si>
  <si>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</si>
  <si>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</si>
  <si>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</si>
  <si>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</si>
  <si>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</si>
  <si>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</si>
  <si>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</si>
  <si>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</si>
  <si>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</si>
  <si>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</si>
  <si>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</si>
  <si>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</si>
  <si>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</si>
  <si>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</si>
  <si>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</si>
  <si>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</si>
  <si>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</si>
  <si>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</si>
  <si>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</si>
  <si>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</si>
  <si>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</si>
  <si>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</si>
  <si>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</si>
  <si>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</si>
  <si>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</si>
  <si>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</si>
  <si>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</si>
  <si>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</si>
  <si>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</si>
  <si>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</si>
  <si>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</si>
  <si>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</si>
  <si>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</si>
  <si>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</si>
  <si>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</si>
  <si>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</si>
  <si>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</si>
  <si>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</si>
  <si>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</si>
  <si>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</si>
  <si>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</si>
  <si>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</si>
  <si>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</si>
  <si>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</si>
  <si>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</si>
  <si>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</si>
  <si>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</si>
  <si>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</si>
  <si>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</si>
  <si>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</si>
  <si>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</si>
  <si>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</si>
  <si>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</si>
  <si>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</si>
  <si>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</si>
  <si>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</si>
  <si>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</si>
  <si>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</si>
  <si>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</si>
  <si>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</si>
  <si>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</si>
  <si>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</si>
  <si>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</si>
  <si>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</si>
  <si>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</si>
  <si>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</si>
  <si>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</si>
  <si>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</si>
  <si>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</si>
  <si>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</si>
  <si>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</si>
  <si>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</si>
  <si>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</si>
  <si>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</si>
  <si>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</si>
  <si>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</si>
  <si>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</si>
  <si>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</si>
  <si>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</si>
  <si>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</si>
  <si>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</si>
  <si>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</si>
  <si>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</si>
  <si>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</si>
  <si>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</si>
  <si>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</si>
  <si>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</si>
  <si>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</si>
  <si>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</si>
  <si>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</si>
  <si>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</si>
  <si>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</si>
  <si>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</si>
  <si>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</si>
  <si>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</si>
  <si>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</si>
  <si>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</si>
  <si>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</si>
  <si>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</si>
  <si>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</si>
  <si>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</si>
  <si>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</si>
  <si>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</si>
  <si>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</si>
  <si>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</si>
  <si>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</si>
  <si>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</si>
  <si>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</si>
  <si>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</si>
  <si>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</si>
  <si>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</si>
  <si>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</si>
  <si>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</si>
  <si>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</si>
  <si>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</si>
  <si>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</si>
  <si>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</si>
  <si>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</si>
  <si>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</si>
  <si>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</si>
  <si>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</si>
  <si>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</si>
  <si>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</si>
  <si>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</si>
  <si>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</si>
  <si>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</si>
  <si>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</si>
  <si>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</si>
  <si>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</si>
  <si>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</si>
  <si>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</si>
  <si>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</si>
  <si>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</si>
  <si>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</si>
  <si>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</si>
  <si>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</si>
  <si>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</si>
  <si>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</si>
  <si>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</si>
  <si>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</si>
  <si>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</si>
  <si>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</si>
  <si>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</si>
  <si>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</si>
  <si>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</si>
  <si>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</si>
  <si>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</si>
  <si>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</si>
  <si>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</si>
  <si>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</si>
  <si>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</si>
  <si>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</si>
  <si>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</si>
  <si>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</si>
  <si>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</si>
  <si>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</si>
  <si>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</si>
  <si>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</si>
  <si>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</si>
  <si>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</si>
  <si>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</si>
  <si>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</si>
  <si>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</si>
  <si>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</si>
  <si>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</si>
  <si>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</si>
  <si>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</si>
  <si>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</si>
  <si>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</si>
  <si>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</si>
  <si>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</si>
  <si>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</si>
  <si>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</si>
  <si>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</si>
  <si>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</si>
  <si>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</si>
  <si>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</si>
  <si>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</si>
  <si>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</si>
  <si>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</si>
  <si>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</si>
  <si>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</si>
  <si>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</si>
  <si>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</si>
  <si>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</si>
  <si>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</si>
  <si>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</si>
  <si>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</si>
  <si>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</si>
  <si>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</si>
  <si>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</si>
  <si>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</si>
  <si>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</si>
  <si>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</si>
  <si>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</si>
  <si>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</si>
  <si>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</si>
  <si>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</si>
  <si>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</si>
  <si>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</si>
  <si>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</si>
  <si>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</si>
  <si>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</si>
  <si>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</si>
  <si>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</si>
  <si>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</si>
  <si>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</si>
  <si>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</si>
  <si>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</si>
  <si>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</si>
  <si>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</si>
  <si>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</si>
  <si>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</si>
  <si>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</si>
  <si>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</si>
  <si>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</si>
  <si>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</si>
  <si>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</si>
  <si>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</si>
  <si>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</si>
  <si>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</si>
  <si>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</si>
  <si>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</si>
  <si>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</si>
  <si>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</si>
  <si>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</si>
  <si>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</si>
  <si>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</si>
  <si>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</si>
  <si>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</si>
  <si>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</si>
  <si>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</si>
  <si>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</si>
  <si>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</si>
  <si>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</si>
  <si>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</si>
  <si>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</si>
  <si>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</si>
  <si>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</si>
  <si>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</si>
  <si>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</si>
  <si>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</si>
  <si>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</si>
  <si>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</si>
  <si>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</si>
  <si>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</si>
  <si>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</si>
  <si>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</si>
  <si>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</si>
  <si>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</si>
  <si>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</si>
  <si>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</si>
  <si>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</si>
  <si>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</si>
  <si>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</si>
  <si>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</si>
  <si>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</si>
  <si>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</si>
  <si>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</si>
  <si>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</si>
  <si>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</si>
  <si>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</si>
  <si>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</si>
  <si>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</si>
  <si>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</si>
  <si>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</si>
  <si>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</si>
  <si>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</si>
  <si>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</si>
  <si>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</si>
  <si>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</si>
  <si>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</si>
  <si>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</si>
  <si>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</si>
  <si>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</si>
  <si>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</si>
  <si>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</si>
  <si>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</si>
  <si>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</si>
  <si>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</si>
  <si>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</si>
  <si>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</si>
  <si>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</si>
  <si>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</si>
  <si>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</si>
  <si>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</si>
  <si>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</si>
  <si>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</si>
  <si>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</si>
  <si>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</si>
  <si>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</si>
  <si>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</si>
  <si>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</si>
  <si>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</si>
  <si>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</si>
  <si>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</si>
  <si>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</si>
  <si>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</si>
  <si>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</si>
  <si>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</si>
  <si>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</si>
  <si>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</si>
  <si>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</si>
  <si>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</si>
  <si>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</si>
  <si>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</si>
  <si>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</si>
  <si>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</si>
  <si>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</si>
  <si>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</si>
  <si>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</si>
  <si>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</si>
  <si>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</si>
  <si>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</si>
  <si>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</si>
  <si>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</si>
  <si>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</si>
  <si>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</si>
  <si>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</si>
  <si>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</si>
  <si>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</si>
  <si>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</si>
  <si>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</si>
  <si>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</si>
  <si>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</si>
  <si>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</si>
  <si>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</si>
  <si>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</si>
  <si>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</si>
  <si>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</si>
  <si>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</si>
  <si>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</si>
  <si>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</si>
  <si>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</si>
  <si>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</si>
  <si>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</si>
  <si>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</si>
  <si>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</si>
  <si>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</si>
  <si>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</si>
  <si>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</si>
  <si>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</si>
  <si>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</si>
  <si>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</si>
  <si>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</si>
  <si>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</si>
  <si>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</si>
  <si>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</si>
  <si>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</si>
  <si>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</si>
  <si>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</si>
  <si>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</si>
  <si>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</si>
  <si>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</si>
  <si>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</si>
  <si>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</si>
  <si>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</si>
  <si>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</si>
  <si>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</si>
  <si>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</si>
  <si>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</si>
  <si>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</si>
  <si>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</si>
  <si>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</si>
  <si>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</si>
  <si>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</si>
  <si>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</si>
  <si>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</si>
  <si>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</si>
  <si>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</si>
  <si>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</si>
  <si>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</si>
  <si>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</si>
  <si>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</si>
  <si>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</si>
  <si>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</si>
  <si>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</si>
  <si>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</si>
  <si>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</si>
  <si>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</si>
  <si>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</si>
  <si>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</si>
  <si>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</si>
  <si>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</si>
  <si>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</si>
  <si>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</si>
  <si>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</si>
  <si>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</si>
  <si>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</si>
  <si>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</si>
  <si>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</si>
  <si>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</si>
  <si>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</si>
  <si>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</si>
  <si>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</si>
  <si>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</si>
  <si>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</si>
  <si>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</si>
  <si>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</si>
  <si>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</si>
  <si>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</si>
  <si>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</si>
  <si>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</si>
  <si>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</si>
  <si>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</si>
  <si>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</si>
  <si>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</si>
  <si>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</si>
  <si>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</si>
  <si>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</si>
  <si>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</si>
  <si>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</si>
  <si>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</si>
  <si>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</si>
  <si>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</si>
  <si>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</si>
  <si>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</si>
  <si>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</si>
  <si>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</si>
  <si>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</si>
  <si>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</si>
  <si>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</si>
  <si>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</si>
  <si>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</si>
  <si>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</si>
  <si>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</si>
  <si>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</si>
  <si>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</si>
  <si>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</si>
  <si>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</si>
  <si>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</si>
  <si>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</si>
  <si>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</si>
  <si>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</si>
  <si>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</si>
  <si>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</si>
  <si>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</si>
  <si>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</si>
  <si>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</si>
  <si>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</si>
  <si>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</si>
  <si>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</si>
  <si>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</si>
  <si>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</si>
  <si>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</si>
  <si>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</si>
  <si>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</si>
  <si>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</si>
  <si>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</si>
  <si>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</si>
  <si>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</si>
  <si>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</si>
  <si>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</si>
  <si>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</si>
  <si>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</si>
  <si>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</si>
  <si>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</si>
  <si>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</si>
  <si>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</si>
  <si>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</si>
  <si>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</si>
  <si>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</si>
  <si>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</si>
  <si>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</si>
  <si>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</si>
  <si>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</si>
  <si>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</si>
  <si>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</si>
  <si>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</si>
  <si>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</si>
  <si>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</si>
  <si>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</si>
  <si>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</si>
  <si>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</si>
  <si>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</si>
  <si>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</si>
  <si>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</si>
  <si>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</si>
  <si>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</si>
  <si>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</si>
  <si>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</si>
  <si>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</si>
  <si>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</si>
  <si>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</si>
  <si>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</si>
  <si>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</si>
  <si>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</si>
  <si>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</si>
  <si>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</si>
  <si>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</si>
  <si>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</si>
  <si>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</si>
  <si>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</si>
  <si>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</si>
  <si>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</si>
  <si>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</si>
  <si>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</si>
  <si>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</si>
  <si>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</si>
  <si>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</si>
  <si>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</si>
  <si>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</si>
  <si>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</si>
  <si>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</si>
  <si>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</si>
  <si>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</si>
  <si>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</si>
  <si>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</si>
  <si>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</si>
  <si>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</si>
  <si>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</si>
  <si>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</si>
  <si>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</si>
  <si>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</si>
  <si>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</si>
  <si>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</si>
  <si>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</si>
  <si>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</si>
  <si>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</si>
  <si>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</si>
  <si>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</si>
  <si>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</si>
  <si>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</si>
  <si>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</si>
  <si>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</si>
  <si>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</si>
  <si>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</si>
  <si>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</si>
  <si>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</si>
  <si>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</si>
  <si>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</si>
  <si>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</si>
  <si>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</si>
  <si>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</si>
  <si>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</si>
  <si>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</si>
  <si>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</si>
  <si>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</si>
  <si>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</si>
  <si>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</si>
  <si>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</si>
  <si>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</si>
  <si>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</si>
  <si>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</si>
  <si>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</si>
  <si>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</si>
  <si>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</si>
  <si>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</si>
  <si>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</si>
  <si>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</si>
  <si>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</si>
  <si>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</si>
  <si>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</si>
  <si>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</si>
  <si>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</si>
  <si>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</si>
  <si>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</si>
  <si>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</si>
  <si>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</si>
  <si>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</si>
  <si>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</si>
  <si>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</si>
  <si>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</si>
  <si>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</si>
  <si>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</si>
  <si>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</si>
  <si>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</si>
  <si>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</si>
  <si>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</si>
  <si>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</si>
  <si>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</si>
  <si>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</si>
  <si>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</si>
  <si>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</si>
  <si>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</si>
  <si>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</si>
  <si>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</si>
  <si>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</si>
  <si>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</si>
  <si>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</si>
  <si>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</si>
  <si>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</si>
  <si>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</si>
  <si>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</si>
  <si>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</si>
  <si>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</si>
  <si>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</si>
  <si>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</si>
  <si>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</si>
  <si>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</si>
  <si>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</si>
  <si>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</si>
  <si>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</si>
  <si>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</si>
  <si>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</si>
  <si>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</si>
  <si>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</si>
  <si>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</si>
  <si>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</si>
  <si>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</si>
  <si>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</si>
  <si>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</si>
  <si>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</si>
  <si>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</si>
  <si>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</si>
  <si>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</si>
  <si>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</si>
  <si>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</si>
  <si>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</si>
  <si>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</si>
  <si>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</si>
  <si>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</si>
  <si>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</si>
  <si>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</si>
  <si>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</si>
  <si>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</si>
  <si>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</si>
  <si>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</si>
  <si>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</si>
  <si>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</si>
  <si>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</si>
  <si>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</si>
  <si>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</si>
  <si>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</si>
  <si>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</si>
  <si>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</si>
  <si>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</si>
  <si>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</si>
  <si>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</si>
  <si>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</si>
  <si>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</si>
  <si>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</si>
  <si>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</si>
  <si>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</si>
  <si>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</si>
  <si>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</si>
  <si>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</si>
  <si>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</si>
  <si>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</si>
  <si>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</si>
  <si>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</si>
  <si>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</si>
  <si>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</si>
  <si>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</si>
  <si>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</si>
  <si>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</si>
  <si>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</si>
  <si>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</si>
  <si>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</si>
  <si>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</si>
  <si>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</si>
  <si>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</si>
  <si>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</si>
  <si>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</si>
  <si>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</si>
  <si>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</si>
  <si>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</si>
  <si>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</si>
  <si>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</si>
  <si>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</si>
  <si>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</si>
  <si>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</si>
  <si>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</si>
  <si>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</si>
  <si>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</si>
  <si>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</si>
  <si>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</si>
  <si>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</si>
  <si>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</si>
  <si>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</si>
  <si>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</si>
  <si>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</si>
  <si>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</si>
  <si>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</si>
  <si>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</si>
  <si>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</si>
  <si>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</si>
  <si>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</si>
  <si>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</si>
  <si>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</si>
  <si>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</si>
  <si>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</si>
  <si>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</si>
  <si>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</si>
  <si>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</si>
  <si>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</si>
  <si>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</si>
  <si>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</si>
  <si>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</si>
  <si>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</si>
  <si>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</si>
  <si>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</si>
  <si>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</si>
  <si>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</si>
  <si>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</si>
  <si>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</si>
  <si>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</si>
  <si>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</si>
  <si>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</si>
  <si>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</si>
  <si>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</si>
  <si>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</si>
  <si>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</si>
  <si>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</si>
  <si>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</si>
  <si>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</si>
  <si>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</si>
  <si>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</si>
  <si>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</si>
  <si>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</si>
  <si>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</si>
  <si>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</si>
  <si>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</si>
  <si>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</si>
  <si>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</si>
  <si>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</si>
  <si>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</si>
  <si>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</si>
  <si>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</si>
  <si>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</si>
  <si>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</si>
  <si>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</si>
  <si>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</si>
  <si>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</si>
  <si>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</si>
  <si>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</si>
  <si>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</si>
  <si>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</si>
  <si>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</si>
  <si>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</si>
  <si>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</si>
  <si>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</si>
  <si>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</si>
  <si>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</si>
  <si>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</si>
  <si>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</si>
  <si>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</si>
  <si>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</si>
  <si>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</si>
  <si>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</si>
  <si>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</si>
  <si>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</si>
  <si>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</si>
  <si>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</si>
  <si>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</si>
  <si>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</si>
  <si>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</si>
  <si>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</si>
  <si>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</si>
  <si>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</si>
  <si>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</si>
  <si>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</si>
  <si>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</si>
  <si>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</si>
  <si>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</si>
  <si>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</si>
  <si>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</si>
  <si>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</si>
  <si>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</si>
  <si>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</si>
  <si>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</si>
  <si>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</si>
  <si>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</si>
  <si>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</si>
  <si>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</si>
  <si>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</si>
  <si>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</si>
  <si>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</si>
  <si>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</si>
  <si>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</si>
  <si>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</si>
  <si>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</si>
  <si>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</si>
  <si>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</si>
  <si>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</si>
  <si>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</si>
  <si>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</si>
  <si>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</si>
  <si>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</si>
  <si>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</si>
  <si>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</si>
  <si>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</si>
  <si>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</si>
  <si>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</si>
  <si>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</si>
  <si>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</si>
  <si>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</si>
  <si>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</si>
  <si>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</si>
  <si>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</si>
  <si>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</si>
  <si>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</si>
  <si>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</si>
  <si>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</si>
  <si>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</si>
  <si>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</si>
  <si>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</si>
  <si>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</si>
  <si>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</si>
  <si>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</si>
  <si>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</si>
  <si>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</si>
  <si>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</si>
  <si>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</si>
  <si>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</si>
  <si>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</si>
  <si>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</si>
  <si>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</si>
  <si>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</si>
  <si>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</si>
  <si>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</si>
  <si>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</si>
  <si>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</si>
  <si>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</si>
  <si>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</si>
  <si>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</si>
  <si>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</si>
  <si>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</si>
  <si>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</si>
  <si>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</si>
  <si>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</si>
  <si>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</si>
  <si>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</si>
  <si>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</si>
  <si>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</si>
  <si>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</si>
  <si>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</si>
  <si>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</si>
  <si>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</si>
  <si>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</si>
  <si>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</si>
  <si>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</si>
  <si>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</si>
  <si>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</si>
  <si>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</si>
  <si>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</si>
  <si>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</si>
  <si>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</si>
  <si>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</si>
  <si>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</si>
  <si>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</si>
  <si>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</si>
  <si>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</si>
  <si>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</si>
  <si>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</si>
  <si>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</si>
  <si>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</si>
  <si>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</si>
  <si>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</si>
  <si>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</si>
  <si>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</si>
  <si>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</si>
  <si>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</si>
  <si>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</si>
  <si>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</si>
  <si>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</si>
  <si>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</si>
  <si>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</si>
  <si>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</si>
  <si>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</si>
  <si>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</si>
  <si>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</si>
  <si>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</si>
  <si>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</si>
  <si>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</si>
  <si>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</si>
  <si>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</si>
  <si>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</si>
  <si>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</si>
  <si>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</si>
  <si>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</si>
  <si>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</si>
  <si>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</si>
  <si>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</si>
  <si>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</si>
  <si>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</si>
  <si>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</si>
  <si>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</si>
  <si>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</si>
  <si>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</si>
  <si>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</si>
  <si>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</si>
  <si>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</si>
  <si>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</si>
  <si>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</si>
  <si>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</si>
  <si>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</si>
  <si>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</si>
  <si>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</si>
  <si>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</si>
  <si>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</si>
  <si>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</si>
  <si>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</si>
  <si>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</si>
  <si>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</si>
  <si>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</si>
  <si>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</si>
  <si>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</si>
  <si>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</si>
  <si>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</si>
  <si>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</si>
  <si>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</si>
  <si>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</si>
  <si>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</si>
  <si>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</si>
  <si>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</si>
  <si>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</si>
  <si>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</si>
  <si>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</si>
  <si>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</si>
  <si>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</si>
  <si>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</si>
  <si>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</si>
  <si>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</si>
  <si>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</si>
  <si>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</si>
  <si>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</si>
  <si>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</si>
  <si>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</si>
  <si>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</si>
  <si>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</si>
  <si>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</si>
  <si>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</si>
  <si>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</si>
  <si>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</si>
  <si>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</si>
  <si>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</si>
  <si>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</si>
  <si>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</si>
  <si>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</si>
  <si>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</si>
  <si>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</si>
  <si>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</si>
  <si>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</si>
  <si>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</si>
  <si>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</si>
  <si>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</si>
  <si>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</si>
  <si>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</si>
  <si>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</si>
  <si>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</si>
  <si>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</si>
  <si>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</si>
  <si>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</si>
  <si>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</si>
  <si>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</si>
  <si>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</si>
  <si>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</si>
  <si>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</si>
  <si>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</si>
  <si>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</si>
  <si>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</si>
  <si>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</si>
  <si>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</si>
  <si>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</si>
  <si>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</si>
  <si>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</si>
  <si>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</si>
  <si>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</si>
  <si>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</si>
  <si>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</si>
  <si>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</si>
  <si>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</si>
  <si>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</si>
  <si>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</si>
  <si>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</si>
  <si>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</si>
  <si>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</si>
  <si>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</si>
  <si>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</si>
  <si>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</si>
  <si>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</si>
  <si>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</si>
  <si>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</si>
  <si>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</si>
  <si>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</si>
  <si>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</si>
  <si>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</si>
  <si>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</si>
  <si>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</si>
  <si>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</si>
  <si>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</si>
  <si>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</si>
  <si>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</si>
  <si>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</si>
  <si>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</si>
  <si>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</si>
  <si>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</si>
  <si>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</si>
  <si>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</si>
  <si>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</si>
  <si>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</si>
  <si>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</si>
  <si>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</si>
  <si>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</si>
  <si>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</si>
  <si>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</si>
  <si>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</si>
  <si>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</si>
  <si>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</si>
  <si>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</si>
  <si>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</si>
  <si>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</si>
  <si>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</si>
  <si>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</si>
  <si>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</si>
  <si>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</si>
  <si>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</si>
  <si>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</si>
  <si>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</si>
  <si>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</si>
  <si>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</si>
  <si>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</si>
  <si>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</si>
  <si>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</si>
  <si>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</si>
  <si>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</si>
  <si>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</si>
  <si>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</si>
  <si>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</si>
  <si>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</si>
  <si>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</si>
  <si>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</si>
  <si>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</si>
  <si>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</si>
  <si>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</si>
  <si>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</si>
  <si>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</si>
  <si>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</si>
  <si>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</si>
  <si>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</si>
  <si>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</si>
  <si>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</si>
  <si>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</si>
  <si>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</si>
  <si>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</si>
  <si>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</si>
  <si>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</si>
  <si>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</si>
  <si>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</si>
  <si>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</si>
  <si>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</si>
  <si>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</si>
  <si>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</si>
  <si>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</si>
  <si>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</si>
  <si>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</si>
  <si>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</si>
  <si>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</si>
  <si>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</si>
  <si>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</si>
  <si>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</si>
  <si>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</si>
  <si>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</si>
  <si>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</si>
  <si>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</si>
  <si>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</si>
  <si>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</si>
  <si>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</si>
  <si>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</si>
  <si>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</si>
  <si>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</si>
  <si>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</si>
  <si>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</si>
  <si>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</si>
  <si>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</si>
  <si>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</si>
  <si>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</si>
  <si>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</si>
  <si>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</si>
  <si>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</si>
  <si>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</si>
  <si>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</si>
  <si>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</si>
  <si>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</si>
  <si>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</si>
  <si>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</si>
  <si>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</si>
  <si>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</si>
  <si>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</si>
  <si>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</si>
  <si>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</si>
  <si>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</si>
  <si>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</si>
  <si>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</si>
  <si>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</si>
  <si>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</si>
  <si>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</si>
  <si>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</si>
  <si>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</si>
  <si>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</si>
  <si>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</si>
  <si>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</si>
  <si>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</si>
  <si>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</si>
  <si>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</si>
  <si>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</si>
  <si>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</si>
  <si>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</si>
  <si>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</si>
  <si>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</si>
  <si>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</si>
  <si>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</si>
  <si>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</si>
  <si>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</si>
  <si>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</si>
  <si>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</si>
  <si>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</si>
  <si>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</si>
  <si>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</si>
  <si>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</si>
  <si>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</si>
  <si>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</si>
  <si>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</si>
  <si>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</si>
  <si>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</si>
  <si>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</si>
  <si>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</si>
  <si>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</si>
  <si>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</si>
  <si>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</si>
  <si>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</si>
  <si>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</si>
  <si>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</si>
  <si>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</si>
  <si>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</si>
  <si>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</si>
  <si>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</si>
  <si>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</si>
  <si>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</si>
  <si>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</si>
  <si>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</si>
  <si>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</si>
  <si>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</si>
  <si>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</si>
  <si>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</si>
  <si>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</si>
  <si>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</si>
  <si>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</si>
  <si>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</si>
  <si>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</si>
  <si>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</si>
  <si>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</si>
  <si>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</si>
  <si>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</si>
  <si>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</si>
  <si>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</si>
  <si>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</si>
  <si>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</si>
  <si>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</si>
  <si>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</si>
  <si>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</si>
  <si>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</si>
  <si>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</si>
  <si>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</si>
  <si>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</si>
  <si>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</si>
  <si>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</si>
  <si>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</si>
  <si>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</si>
  <si>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</si>
  <si>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</si>
  <si>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</si>
  <si>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</si>
  <si>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</si>
  <si>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</si>
  <si>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</si>
  <si>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</si>
  <si>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</si>
  <si>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</si>
  <si>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</si>
  <si>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</si>
  <si>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</si>
  <si>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</si>
  <si>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</si>
  <si>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</si>
  <si>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</si>
  <si>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</si>
  <si>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</si>
  <si>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</si>
  <si>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</si>
  <si>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</si>
  <si>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</si>
  <si>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</si>
  <si>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</si>
  <si>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</si>
  <si>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</si>
  <si>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</si>
  <si>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</si>
  <si>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</si>
  <si>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</si>
  <si>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</si>
  <si>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</si>
  <si>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</si>
  <si>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</si>
  <si>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</si>
  <si>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</si>
  <si>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</si>
  <si>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</si>
  <si>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</si>
  <si>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</si>
  <si>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</si>
  <si>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</si>
  <si>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</si>
  <si>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</si>
  <si>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</si>
  <si>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</si>
  <si>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</si>
  <si>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</si>
  <si>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</si>
  <si>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</si>
  <si>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</si>
  <si>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</si>
  <si>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</si>
  <si>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</si>
  <si>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</si>
  <si>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</si>
  <si>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</si>
  <si>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</si>
  <si>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</si>
  <si>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</si>
  <si>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</si>
  <si>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</si>
  <si>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</si>
  <si>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</si>
  <si>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</si>
  <si>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</si>
  <si>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</si>
  <si>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</si>
  <si>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</si>
  <si>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</si>
  <si>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</si>
  <si>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</si>
  <si>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</si>
  <si>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</si>
  <si>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</si>
  <si>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</si>
  <si>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</si>
  <si>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</si>
  <si>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</si>
  <si>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</si>
  <si>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</si>
  <si>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</si>
  <si>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</si>
  <si>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</si>
  <si>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</si>
  <si>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</si>
  <si>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</si>
  <si>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</si>
  <si>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</si>
  <si>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</si>
  <si>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</si>
  <si>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</si>
  <si>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</si>
  <si>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</si>
  <si>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</si>
  <si>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</si>
  <si>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</si>
  <si>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</si>
  <si>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</si>
  <si>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</si>
  <si>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</si>
  <si>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</si>
  <si>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</si>
  <si>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</si>
  <si>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</si>
  <si>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</si>
  <si>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</si>
  <si>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</si>
  <si>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</si>
  <si>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</si>
  <si>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</si>
  <si>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</si>
  <si>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</si>
  <si>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</si>
  <si>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</si>
  <si>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</si>
  <si>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</si>
  <si>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</si>
  <si>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</si>
  <si>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</si>
  <si>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</si>
  <si>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</si>
  <si>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</si>
  <si>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</si>
  <si>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</si>
  <si>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</si>
  <si>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</si>
  <si>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</si>
  <si>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</si>
  <si>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</si>
  <si>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</si>
  <si>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</si>
  <si>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</si>
  <si>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</si>
  <si>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</si>
  <si>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</si>
  <si>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</si>
  <si>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</si>
  <si>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</si>
  <si>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</si>
  <si>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</si>
  <si>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</si>
  <si>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</si>
  <si>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</si>
  <si>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</si>
  <si>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</si>
  <si>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</si>
  <si>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</si>
  <si>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</si>
  <si>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</si>
  <si>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</si>
  <si>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</si>
  <si>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</si>
  <si>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</si>
  <si>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</si>
  <si>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</si>
  <si>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</si>
  <si>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</si>
  <si>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</si>
  <si>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</si>
  <si>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</si>
  <si>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</si>
  <si>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</si>
  <si>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</si>
  <si>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</si>
  <si>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</si>
  <si>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</si>
  <si>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</si>
  <si>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</si>
  <si>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</si>
  <si>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</si>
  <si>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</si>
  <si>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</si>
  <si>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</si>
  <si>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</si>
  <si>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</si>
  <si>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</si>
  <si>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</si>
  <si>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</si>
  <si>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</si>
  <si>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</si>
  <si>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</si>
  <si>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</si>
  <si>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</si>
  <si>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</si>
  <si>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</si>
  <si>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</si>
  <si>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</si>
  <si>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</si>
  <si>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</si>
  <si>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</si>
  <si>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</si>
  <si>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</si>
  <si>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</si>
  <si>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</si>
  <si>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</si>
  <si>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</si>
  <si>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</si>
  <si>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</si>
  <si>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</si>
  <si>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</si>
  <si>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</si>
  <si>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</si>
  <si>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</si>
  <si>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</si>
  <si>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</si>
  <si>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</si>
  <si>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</si>
  <si>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</si>
  <si>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</si>
  <si>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</si>
  <si>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</si>
  <si>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</si>
  <si>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</si>
  <si>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</si>
  <si>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</si>
  <si>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</si>
  <si>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</si>
  <si>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</si>
  <si>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</si>
  <si>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</si>
  <si>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</si>
  <si>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</si>
  <si>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</si>
  <si>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</si>
  <si>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</si>
  <si>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</si>
  <si>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</si>
  <si>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</si>
  <si>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</si>
  <si>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</si>
  <si>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</si>
  <si>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</si>
  <si>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</si>
  <si>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</si>
  <si>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</si>
  <si>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</si>
  <si>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</si>
  <si>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</si>
  <si>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</si>
  <si>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</si>
  <si>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</si>
  <si>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</si>
  <si>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</si>
  <si>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</si>
  <si>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</si>
  <si>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</si>
  <si>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</si>
  <si>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</si>
  <si>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</si>
  <si>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</si>
  <si>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</si>
  <si>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</si>
  <si>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</si>
  <si>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</si>
  <si>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</si>
  <si>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</si>
  <si>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</si>
  <si>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</si>
  <si>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</si>
  <si>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</si>
  <si>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</si>
  <si>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</si>
  <si>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</si>
  <si>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</si>
  <si>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</si>
  <si>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</si>
  <si>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</si>
  <si>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</si>
  <si>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</si>
  <si>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</si>
  <si>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</si>
  <si>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</si>
  <si>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</si>
  <si>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</si>
  <si>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</si>
  <si>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</si>
  <si>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</si>
  <si>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</si>
  <si>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</si>
  <si>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</si>
  <si>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</si>
  <si>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</si>
  <si>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</si>
  <si>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</si>
  <si>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</si>
  <si>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</si>
  <si>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</si>
  <si>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</si>
  <si>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</si>
  <si>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</si>
  <si>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</si>
  <si>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</si>
  <si>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</si>
  <si>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</si>
  <si>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</si>
  <si>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</si>
  <si>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</si>
  <si>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</si>
  <si>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</si>
  <si>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</si>
  <si>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</si>
  <si>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</si>
  <si>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</si>
  <si>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</si>
  <si>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</si>
  <si>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</si>
  <si>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</si>
  <si>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</si>
  <si>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</si>
  <si>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</si>
  <si>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</si>
  <si>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</si>
  <si>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</si>
  <si>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</si>
  <si>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</si>
  <si>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</si>
  <si>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</si>
  <si>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</si>
  <si>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</si>
  <si>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</si>
  <si>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</si>
  <si>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</si>
  <si>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</si>
  <si>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</si>
  <si>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</si>
  <si>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</si>
  <si>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</si>
  <si>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</si>
  <si>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</si>
  <si>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</si>
  <si>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</si>
  <si>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</si>
  <si>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</si>
  <si>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</si>
  <si>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</si>
  <si>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</si>
  <si>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</si>
  <si>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</si>
  <si>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</si>
  <si>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</si>
  <si>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</si>
  <si>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</si>
  <si>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</si>
  <si>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</si>
  <si>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</si>
  <si>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</si>
  <si>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</si>
  <si>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</si>
  <si>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</si>
  <si>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</si>
  <si>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</si>
  <si>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</si>
  <si>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</si>
  <si>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</si>
  <si>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</si>
  <si>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</si>
  <si>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</si>
  <si>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</si>
  <si>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</si>
  <si>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</si>
  <si>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</si>
  <si>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</si>
  <si>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</si>
  <si>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</si>
  <si>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</si>
  <si>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</si>
  <si>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</si>
  <si>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</si>
  <si>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</si>
  <si>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</si>
  <si>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</si>
  <si>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</si>
  <si>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</si>
  <si>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</si>
  <si>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</si>
  <si>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</si>
  <si>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</si>
  <si>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</si>
  <si>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</si>
  <si>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</si>
  <si>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</si>
  <si>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</si>
  <si>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</si>
  <si>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</si>
  <si>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</si>
  <si>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</si>
  <si>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</si>
  <si>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</si>
  <si>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</si>
  <si>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</si>
  <si>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</si>
  <si>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</si>
  <si>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</si>
  <si>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</si>
  <si>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</si>
  <si>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</si>
  <si>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</si>
  <si>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</si>
  <si>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</si>
  <si>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</si>
  <si>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</si>
  <si>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</si>
  <si>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</si>
  <si>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</si>
  <si>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</si>
  <si>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</si>
  <si>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</si>
  <si>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</si>
  <si>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</si>
  <si>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</si>
  <si>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</si>
  <si>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</si>
  <si>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</si>
  <si>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</si>
  <si>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</si>
  <si>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</si>
  <si>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</si>
  <si>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</si>
  <si>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</si>
  <si>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</si>
  <si>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</si>
  <si>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</si>
  <si>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</si>
  <si>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</si>
  <si>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</si>
  <si>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</si>
  <si>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</si>
  <si>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</si>
  <si>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</si>
  <si>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</si>
  <si>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</si>
  <si>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</si>
  <si>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</si>
  <si>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</si>
  <si>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</si>
  <si>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</si>
  <si>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</si>
  <si>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</si>
  <si>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</si>
  <si>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</si>
  <si>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</si>
  <si>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</si>
  <si>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</si>
  <si>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</si>
  <si>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</si>
  <si>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</si>
  <si>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</si>
  <si>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</si>
  <si>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</si>
  <si>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</si>
  <si>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</si>
  <si>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</si>
  <si>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</si>
  <si>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</si>
  <si>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</si>
  <si>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</si>
  <si>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</si>
  <si>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</si>
  <si>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</si>
  <si>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</si>
  <si>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</si>
  <si>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</si>
  <si>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</si>
  <si>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</si>
  <si>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</si>
  <si>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</si>
  <si>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</si>
  <si>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</si>
  <si>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</si>
  <si>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</si>
  <si>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</si>
  <si>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</si>
  <si>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</si>
  <si>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</si>
  <si>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</si>
  <si>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</si>
  <si>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</si>
  <si>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</si>
  <si>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</si>
  <si>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</si>
  <si>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</si>
  <si>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</si>
  <si>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</si>
  <si>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</si>
  <si>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</si>
  <si>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</si>
  <si>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</si>
  <si>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</si>
  <si>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</si>
  <si>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</si>
  <si>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</si>
  <si>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</si>
  <si>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</si>
  <si>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</si>
  <si>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</si>
  <si>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</si>
  <si>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</si>
  <si>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</si>
  <si>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</si>
  <si>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</si>
  <si>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</si>
  <si>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</si>
  <si>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</si>
  <si>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</si>
  <si>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</si>
  <si>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</si>
  <si>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</si>
  <si>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</si>
  <si>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</si>
  <si>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</si>
  <si>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</si>
  <si>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</si>
  <si>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</si>
  <si>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</si>
  <si>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</si>
  <si>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</si>
  <si>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</si>
  <si>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</si>
  <si>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</si>
  <si>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</si>
  <si>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</si>
  <si>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</si>
  <si>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</si>
  <si>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</si>
  <si>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</si>
  <si>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</si>
  <si>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</si>
  <si>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</si>
  <si>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</si>
  <si>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</si>
  <si>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</si>
  <si>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</si>
  <si>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</si>
  <si>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</si>
  <si>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</si>
  <si>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</si>
  <si>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</si>
  <si>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</si>
  <si>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</si>
  <si>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</si>
  <si>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</si>
  <si>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</si>
  <si>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</si>
  <si>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</si>
  <si>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</si>
  <si>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</si>
  <si>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</si>
  <si>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</si>
  <si>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</si>
  <si>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</si>
  <si>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</si>
  <si>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</si>
  <si>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</si>
  <si>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</si>
  <si>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</si>
  <si>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</si>
  <si>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</si>
  <si>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</si>
  <si>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</si>
  <si>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</si>
  <si>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</si>
  <si>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</si>
  <si>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</si>
  <si>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</si>
  <si>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</si>
  <si>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</si>
  <si>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</si>
  <si>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</si>
  <si>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</si>
  <si>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</si>
  <si>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</si>
  <si>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</si>
  <si>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</si>
  <si>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</si>
  <si>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</si>
  <si>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</si>
  <si>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</si>
  <si>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</si>
  <si>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</si>
  <si>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</si>
  <si>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</si>
  <si>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</si>
  <si>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</si>
  <si>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</si>
  <si>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</si>
  <si>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</si>
  <si>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</si>
  <si>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</si>
  <si>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</si>
  <si>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</si>
  <si>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</si>
  <si>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</si>
  <si>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</si>
  <si>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</si>
  <si>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</si>
  <si>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</si>
  <si>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</si>
  <si>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</si>
  <si>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</si>
  <si>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</si>
  <si>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</si>
  <si>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</si>
  <si>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</si>
  <si>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</si>
  <si>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</si>
  <si>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</si>
  <si>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</si>
  <si>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</si>
  <si>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</si>
  <si>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</si>
  <si>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</si>
  <si>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</si>
  <si>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</si>
  <si>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</si>
  <si>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</si>
  <si>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</si>
  <si>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</si>
  <si>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</si>
  <si>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</si>
  <si>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</si>
  <si>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</si>
  <si>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</si>
  <si>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</si>
  <si>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</si>
  <si>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</si>
  <si>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</si>
  <si>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</si>
  <si>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</si>
  <si>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</si>
  <si>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</si>
  <si>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</si>
  <si>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</si>
  <si>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</si>
  <si>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</si>
  <si>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</si>
  <si>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</si>
  <si>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</si>
  <si>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</si>
  <si>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</si>
  <si>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</si>
  <si>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</si>
  <si>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</si>
  <si>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</si>
  <si>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</si>
  <si>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</si>
  <si>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</si>
  <si>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</si>
  <si>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</si>
  <si>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</si>
  <si>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</si>
  <si>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</si>
  <si>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</si>
  <si>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</si>
  <si>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</si>
  <si>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</si>
  <si>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</si>
  <si>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</si>
  <si>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</si>
  <si>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</si>
  <si>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</si>
  <si>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</si>
  <si>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</si>
  <si>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</si>
  <si>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</si>
  <si>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</si>
  <si>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</si>
  <si>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</si>
  <si>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</si>
  <si>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</si>
  <si>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</si>
  <si>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</si>
  <si>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</si>
  <si>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</si>
  <si>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</si>
  <si>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</si>
  <si>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</si>
  <si>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</si>
  <si>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</si>
  <si>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</si>
  <si>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</si>
  <si>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</si>
  <si>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</si>
  <si>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</si>
  <si>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</si>
  <si>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</si>
  <si>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</si>
  <si>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</si>
  <si>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</si>
  <si>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</si>
  <si>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</si>
  <si>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</si>
  <si>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</si>
  <si>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</si>
  <si>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</si>
  <si>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</si>
  <si>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</si>
  <si>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</si>
  <si>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</si>
  <si>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</si>
  <si>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</si>
  <si>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</si>
  <si>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</si>
  <si>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</si>
  <si>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</si>
  <si>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</si>
  <si>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</si>
  <si>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</si>
  <si>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</si>
  <si>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</si>
  <si>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</si>
  <si>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</si>
  <si>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</si>
  <si>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</si>
  <si>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</si>
  <si>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</si>
  <si>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</si>
  <si>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</si>
  <si>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</si>
  <si>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</si>
  <si>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</si>
  <si>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</si>
  <si>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</si>
  <si>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</si>
  <si>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</si>
  <si>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</si>
  <si>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</si>
  <si>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</si>
  <si>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</si>
  <si>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</si>
  <si>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</si>
  <si>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</si>
  <si>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</si>
  <si>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</si>
  <si>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</si>
  <si>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</si>
  <si>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</si>
  <si>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</si>
  <si>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</si>
  <si>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</si>
  <si>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</si>
  <si>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</si>
  <si>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</si>
  <si>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</si>
  <si>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</si>
  <si>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</si>
  <si>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</si>
  <si>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</si>
  <si>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</si>
  <si>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</si>
  <si>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</si>
  <si>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</si>
  <si>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</si>
  <si>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</si>
  <si>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</si>
  <si>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</si>
  <si>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</si>
  <si>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</si>
  <si>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</si>
  <si>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</si>
  <si>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</si>
  <si>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</si>
  <si>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</si>
  <si>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</si>
  <si>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</si>
  <si>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</si>
  <si>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</si>
  <si>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</si>
  <si>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</si>
  <si>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</si>
  <si>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</si>
  <si>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</si>
  <si>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</si>
  <si>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</si>
  <si>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</si>
  <si>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</si>
  <si>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</si>
  <si>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</si>
  <si>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</si>
  <si>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</si>
  <si>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</si>
  <si>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</si>
  <si>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</si>
  <si>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</si>
  <si>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</si>
  <si>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</si>
  <si>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</si>
  <si>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</si>
  <si>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</si>
  <si>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</si>
  <si>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</si>
  <si>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</si>
  <si>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</si>
  <si>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</si>
  <si>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</si>
  <si>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</si>
  <si>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</si>
  <si>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</si>
  <si>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</si>
  <si>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</si>
  <si>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</si>
  <si>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</si>
  <si>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</si>
  <si>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</si>
  <si>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</si>
  <si>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</si>
  <si>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</si>
  <si>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</si>
  <si>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</si>
  <si>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</si>
  <si>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</si>
  <si>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</si>
  <si>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</si>
  <si>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</si>
  <si>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</si>
  <si>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</si>
  <si>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</si>
  <si>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</si>
  <si>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</si>
  <si>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</si>
  <si>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</si>
  <si>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</si>
  <si>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</si>
  <si>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</si>
  <si>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</si>
  <si>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</si>
  <si>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</si>
  <si>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</si>
  <si>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</si>
  <si>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</si>
  <si>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</si>
  <si>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</si>
  <si>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</si>
  <si>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</si>
  <si>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</si>
  <si>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</si>
  <si>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</si>
  <si>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</si>
  <si>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</si>
  <si>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</si>
  <si>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</si>
  <si>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</si>
  <si>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</si>
  <si>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</si>
  <si>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</si>
  <si>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</si>
  <si>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</si>
  <si>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</si>
  <si>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</si>
  <si>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</si>
  <si>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</si>
  <si>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</si>
  <si>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</si>
  <si>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</si>
  <si>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</si>
  <si>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</si>
  <si>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</si>
  <si>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</si>
  <si>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</si>
  <si>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</si>
  <si>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</si>
  <si>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</si>
  <si>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</si>
  <si>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</si>
  <si>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</si>
  <si>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</si>
  <si>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</si>
  <si>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</si>
  <si>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</si>
  <si>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</si>
  <si>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</si>
  <si>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</si>
  <si>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</si>
  <si>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</si>
  <si>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</si>
  <si>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</si>
  <si>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</si>
  <si>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</si>
  <si>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</si>
  <si>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</si>
  <si>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</si>
  <si>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</si>
  <si>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</si>
  <si>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</si>
  <si>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</si>
  <si>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</si>
  <si>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</si>
  <si>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</si>
  <si>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</si>
  <si>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</si>
  <si>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</si>
  <si>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</si>
  <si>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</si>
  <si>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</si>
  <si>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</si>
  <si>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</si>
  <si>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</si>
  <si>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</si>
  <si>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</si>
  <si>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</si>
  <si>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</si>
  <si>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</si>
  <si>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</si>
  <si>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</si>
  <si>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</si>
  <si>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</si>
  <si>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</si>
  <si>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</si>
  <si>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</si>
  <si>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</si>
  <si>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</si>
  <si>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</si>
  <si>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</si>
  <si>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</si>
  <si>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</si>
  <si>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</si>
  <si>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</si>
  <si>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</si>
  <si>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</si>
  <si>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</si>
  <si>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</si>
  <si>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</si>
  <si>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</si>
  <si>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</si>
  <si>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</si>
  <si>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</si>
  <si>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</si>
  <si>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</si>
  <si>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</si>
  <si>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</si>
  <si>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</si>
  <si>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</si>
  <si>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</si>
  <si>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</si>
  <si>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</si>
  <si>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</si>
  <si>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</si>
  <si>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</si>
  <si>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</si>
  <si>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</si>
  <si>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</si>
  <si>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</si>
  <si>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</si>
  <si>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</si>
  <si>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</si>
  <si>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</si>
  <si>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</si>
  <si>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</si>
  <si>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</si>
  <si>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</si>
  <si>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</si>
  <si>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</si>
  <si>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</si>
  <si>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</si>
  <si>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</si>
  <si>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</si>
  <si>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</si>
  <si>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</si>
  <si>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</si>
  <si>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</si>
  <si>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</si>
  <si>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</si>
  <si>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</si>
  <si>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</si>
  <si>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</si>
  <si>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</si>
  <si>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</si>
  <si>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</si>
  <si>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</si>
  <si>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</si>
  <si>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</si>
  <si>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</si>
  <si>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</si>
  <si>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</si>
  <si>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</si>
  <si>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</si>
  <si>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</si>
  <si>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</si>
  <si>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</si>
  <si>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</si>
  <si>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</si>
  <si>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</si>
  <si>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</si>
  <si>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</si>
  <si>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</si>
  <si>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</si>
  <si>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</si>
  <si>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</si>
  <si>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</si>
  <si>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</si>
  <si>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</si>
  <si>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</si>
  <si>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</si>
  <si>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</si>
  <si>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</si>
  <si>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</si>
  <si>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</si>
  <si>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</si>
  <si>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</si>
  <si>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</si>
  <si>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</si>
  <si>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</si>
  <si>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</si>
  <si>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</si>
  <si>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</si>
  <si>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</si>
  <si>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</si>
  <si>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</si>
  <si>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</si>
  <si>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</si>
  <si>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</si>
  <si>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</si>
  <si>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</si>
  <si>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</si>
  <si>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</si>
  <si>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</si>
  <si>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</si>
  <si>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</si>
  <si>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</si>
  <si>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</si>
  <si>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</si>
  <si>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</si>
  <si>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</si>
  <si>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</si>
  <si>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</si>
  <si>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</si>
  <si>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</si>
  <si>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</si>
  <si>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</si>
  <si>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</si>
  <si>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</si>
  <si>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</si>
  <si>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</si>
  <si>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</si>
  <si>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</si>
  <si>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</si>
  <si>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</si>
  <si>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</si>
  <si>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</si>
  <si>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</si>
  <si>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</si>
  <si>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</si>
  <si>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</si>
  <si>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</si>
  <si>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</si>
  <si>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</si>
  <si>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</si>
  <si>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</si>
  <si>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</si>
  <si>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</si>
  <si>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</si>
  <si>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</si>
  <si>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</si>
  <si>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</si>
  <si>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</si>
  <si>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</si>
  <si>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</si>
  <si>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</si>
  <si>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</si>
  <si>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</si>
  <si>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</si>
  <si>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</si>
  <si>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</si>
  <si>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</si>
  <si>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</si>
  <si>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</si>
  <si>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</si>
  <si>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</si>
  <si>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</si>
  <si>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</si>
  <si>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</si>
  <si>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</si>
  <si>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</si>
  <si>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</si>
  <si>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</si>
  <si>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</si>
  <si>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</si>
  <si>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</si>
  <si>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</si>
  <si>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</si>
  <si>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</si>
  <si>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</si>
  <si>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</si>
  <si>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</si>
  <si>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</si>
  <si>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</si>
  <si>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</si>
  <si>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</si>
  <si>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</si>
  <si>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</si>
  <si>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</si>
  <si>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</si>
  <si>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</si>
  <si>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</si>
  <si>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</si>
  <si>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</si>
  <si>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</si>
  <si>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</si>
  <si>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</si>
  <si>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</si>
  <si>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</si>
  <si>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</si>
  <si>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</si>
  <si>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</si>
  <si>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</si>
  <si>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</si>
  <si>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</si>
  <si>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</si>
  <si>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</si>
  <si>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</si>
  <si>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</si>
  <si>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</si>
  <si>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</si>
  <si>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</si>
  <si>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</si>
  <si>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</si>
  <si>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</si>
  <si>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</si>
  <si>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</si>
  <si>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</si>
  <si>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</si>
  <si>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</si>
  <si>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</si>
  <si>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</si>
  <si>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</si>
  <si>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</si>
  <si>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</si>
  <si>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</si>
  <si>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</si>
  <si>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</si>
  <si>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</si>
  <si>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</si>
  <si>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</si>
  <si>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</si>
  <si>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</si>
  <si>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</si>
  <si>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</si>
  <si>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</si>
  <si>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</si>
  <si>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</si>
  <si>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</si>
  <si>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</si>
  <si>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</si>
  <si>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</si>
  <si>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</si>
  <si>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</si>
  <si>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</si>
  <si>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</si>
  <si>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</si>
  <si>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</si>
  <si>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</si>
  <si>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</si>
  <si>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</si>
  <si>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</si>
  <si>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</si>
  <si>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</si>
  <si>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</si>
  <si>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</si>
  <si>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</si>
  <si>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</si>
  <si>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</si>
  <si>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</si>
  <si>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</si>
  <si>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</si>
  <si>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</si>
  <si>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</si>
  <si>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</si>
  <si>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</si>
  <si>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</si>
  <si>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</si>
  <si>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</si>
  <si>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</si>
  <si>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</si>
  <si>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</si>
  <si>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</si>
  <si>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</si>
  <si>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</si>
  <si>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</si>
  <si>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</si>
  <si>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</si>
  <si>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</si>
  <si>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</si>
  <si>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</si>
  <si>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</si>
  <si>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</si>
  <si>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</si>
  <si>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</si>
  <si>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</si>
  <si>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</si>
  <si>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</si>
  <si>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</si>
  <si>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</si>
  <si>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</si>
  <si>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</si>
  <si>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</si>
  <si>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</si>
  <si>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</si>
  <si>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</si>
  <si>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</si>
  <si>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</si>
  <si>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</si>
  <si>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</si>
  <si>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</si>
  <si>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</si>
  <si>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</si>
  <si>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</si>
  <si>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</si>
  <si>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</si>
  <si>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</si>
  <si>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</si>
  <si>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</si>
  <si>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</si>
  <si>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</si>
  <si>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</si>
  <si>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</si>
  <si>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</si>
  <si>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</si>
  <si>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</si>
  <si>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</si>
  <si>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</si>
  <si>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</si>
  <si>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</si>
  <si>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</si>
  <si>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</si>
  <si>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</si>
  <si>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</si>
  <si>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</si>
  <si>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</si>
  <si>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</si>
  <si>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</si>
  <si>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</si>
  <si>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</si>
  <si>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</si>
  <si>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</si>
  <si>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</si>
  <si>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</si>
  <si>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</si>
  <si>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</si>
  <si>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</si>
  <si>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</si>
  <si>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</si>
  <si>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</si>
  <si>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</si>
  <si>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</si>
  <si>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</si>
  <si>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</si>
  <si>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</si>
  <si>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</si>
  <si>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</si>
  <si>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</si>
  <si>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</si>
  <si>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</si>
  <si>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</si>
  <si>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</si>
  <si>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</si>
  <si>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</si>
  <si>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</si>
  <si>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</si>
  <si>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</si>
  <si>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</si>
  <si>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</si>
  <si>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</si>
  <si>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</si>
  <si>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</si>
  <si>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</si>
  <si>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</si>
  <si>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</si>
  <si>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</si>
  <si>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</si>
  <si>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</si>
  <si>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</si>
  <si>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</si>
  <si>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</si>
  <si>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</si>
  <si>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</si>
  <si>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</si>
  <si>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</si>
  <si>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</si>
  <si>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</si>
  <si>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</si>
  <si>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</si>
  <si>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</si>
  <si>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</si>
  <si>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</si>
  <si>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</si>
  <si>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</si>
  <si>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</si>
  <si>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</si>
  <si>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</si>
  <si>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</si>
  <si>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</si>
  <si>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</si>
  <si>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</si>
  <si>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</si>
  <si>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</si>
  <si>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</si>
  <si>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</si>
  <si>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</si>
  <si>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</si>
  <si>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</si>
  <si>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</si>
  <si>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</si>
  <si>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</si>
  <si>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</si>
  <si>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</si>
  <si>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</si>
  <si>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</si>
  <si>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</si>
  <si>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</si>
  <si>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</si>
  <si>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</si>
  <si>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</si>
  <si>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</si>
  <si>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</si>
  <si>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</si>
  <si>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</si>
  <si>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</si>
  <si>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</si>
  <si>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</si>
  <si>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</si>
  <si>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</si>
  <si>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</si>
  <si>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</si>
  <si>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</si>
  <si>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</si>
  <si>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</si>
  <si>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</si>
  <si>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</si>
  <si>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</si>
  <si>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</si>
  <si>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</si>
  <si>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</si>
  <si>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</si>
  <si>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</si>
  <si>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</si>
  <si>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</si>
  <si>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</si>
  <si>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</si>
  <si>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</si>
  <si>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</si>
  <si>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</si>
  <si>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</si>
  <si>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</si>
  <si>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</si>
  <si>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</si>
  <si>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</si>
  <si>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</si>
  <si>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</si>
  <si>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</si>
  <si>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</si>
  <si>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</si>
  <si>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</si>
  <si>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</si>
  <si>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</si>
  <si>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</si>
  <si>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</si>
  <si>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</si>
  <si>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</si>
  <si>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</si>
  <si>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</si>
  <si>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</si>
  <si>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</si>
  <si>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</si>
  <si>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</si>
  <si>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</si>
  <si>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</si>
  <si>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</si>
  <si>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</si>
  <si>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</si>
  <si>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</si>
  <si>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</si>
  <si>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</si>
  <si>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</si>
  <si>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</si>
  <si>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</si>
  <si>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</si>
  <si>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</si>
  <si>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</si>
  <si>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</si>
  <si>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</si>
  <si>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</si>
  <si>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</si>
  <si>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</si>
  <si>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</si>
  <si>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</si>
  <si>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</si>
  <si>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</si>
  <si>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</si>
  <si>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</si>
  <si>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</si>
  <si>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</si>
  <si>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</si>
  <si>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</si>
  <si>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</si>
  <si>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</si>
  <si>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</si>
  <si>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</si>
  <si>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</si>
  <si>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</si>
  <si>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</si>
  <si>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</si>
  <si>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</si>
  <si>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</si>
  <si>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</si>
  <si>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</si>
  <si>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</si>
  <si>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</si>
  <si>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</si>
  <si>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</si>
  <si>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</si>
  <si>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</si>
  <si>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</si>
  <si>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</si>
  <si>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</si>
  <si>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</si>
  <si>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</si>
  <si>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</si>
  <si>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</si>
  <si>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</si>
  <si>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</si>
  <si>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</si>
  <si>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</si>
  <si>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</si>
  <si>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</si>
  <si>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</si>
  <si>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</si>
  <si>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</si>
  <si>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</si>
  <si>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</si>
  <si>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</si>
  <si>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</si>
  <si>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</si>
  <si>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</si>
  <si>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</si>
  <si>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</si>
  <si>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</si>
  <si>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</si>
  <si>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</si>
  <si>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</si>
  <si>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</si>
  <si>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</si>
  <si>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</si>
  <si>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</si>
  <si>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</si>
  <si>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</si>
  <si>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</si>
  <si>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</si>
  <si>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</si>
  <si>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</si>
  <si>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</si>
  <si>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</si>
  <si>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</si>
  <si>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</si>
  <si>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</si>
  <si>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</si>
  <si>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</si>
  <si>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</si>
  <si>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</si>
  <si>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</si>
  <si>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</si>
  <si>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</si>
  <si>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</si>
  <si>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</si>
  <si>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</si>
  <si>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</si>
  <si>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</si>
  <si>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</si>
  <si>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</si>
  <si>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</si>
  <si>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</si>
  <si>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</si>
  <si>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</si>
  <si>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</si>
  <si>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</si>
  <si>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</si>
  <si>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</si>
  <si>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</si>
  <si>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</si>
  <si>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</si>
  <si>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</si>
  <si>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</si>
  <si>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</si>
  <si>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</si>
  <si>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</si>
  <si>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</si>
  <si>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</si>
  <si>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</si>
  <si>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</si>
  <si>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</si>
  <si>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</si>
  <si>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</si>
  <si>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</si>
  <si>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</si>
  <si>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</si>
  <si>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</si>
  <si>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</si>
  <si>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</si>
  <si>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</si>
  <si>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</si>
  <si>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</si>
  <si>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</si>
  <si>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</si>
  <si>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</si>
  <si>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</si>
  <si>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</si>
  <si>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</si>
  <si>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</si>
  <si>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</si>
  <si>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</si>
  <si>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</si>
  <si>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</si>
  <si>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</si>
  <si>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</si>
  <si>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</si>
  <si>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</si>
  <si>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</si>
  <si>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</si>
  <si>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</si>
  <si>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</si>
  <si>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</si>
  <si>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</si>
  <si>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</si>
  <si>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</si>
  <si>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</si>
  <si>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</si>
  <si>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</si>
  <si>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</si>
  <si>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</si>
  <si>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</si>
  <si>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</si>
  <si>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</si>
  <si>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</si>
  <si>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</si>
  <si>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</si>
  <si>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</si>
  <si>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</si>
  <si>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</si>
  <si>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</si>
  <si>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</si>
  <si>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</si>
  <si>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</si>
  <si>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</si>
  <si>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</si>
  <si>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</si>
  <si>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</si>
  <si>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</si>
  <si>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</si>
  <si>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</si>
  <si>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</si>
  <si>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</si>
  <si>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</si>
  <si>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</si>
  <si>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</si>
  <si>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</si>
  <si>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</si>
  <si>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</si>
  <si>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</si>
  <si>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</si>
  <si>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</si>
  <si>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</si>
  <si>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</si>
  <si>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</si>
  <si>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</si>
  <si>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</si>
  <si>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</si>
  <si>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</si>
  <si>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</si>
  <si>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</si>
  <si>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</si>
  <si>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</si>
  <si>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</si>
  <si>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</si>
  <si>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</si>
  <si>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</si>
  <si>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</si>
  <si>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</si>
  <si>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</si>
  <si>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</si>
  <si>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</si>
  <si>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</si>
  <si>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</si>
  <si>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</si>
  <si>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</si>
  <si>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</si>
  <si>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</si>
  <si>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</si>
  <si>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</si>
  <si>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</si>
  <si>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</si>
  <si>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</si>
  <si>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</si>
  <si>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</si>
  <si>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</si>
  <si>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</si>
  <si>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</si>
  <si>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</si>
  <si>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</si>
  <si>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</si>
  <si>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</si>
  <si>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</si>
  <si>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</si>
  <si>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</si>
  <si>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</si>
  <si>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</si>
  <si>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</si>
  <si>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</si>
  <si>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</si>
  <si>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</si>
  <si>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</si>
  <si>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</si>
  <si>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</si>
  <si>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</si>
  <si>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</si>
  <si>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</si>
  <si>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</si>
  <si>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</si>
  <si>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</si>
  <si>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</si>
  <si>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</si>
  <si>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</si>
  <si>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</si>
  <si>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</si>
  <si>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</si>
  <si>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</si>
  <si>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</si>
  <si>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</si>
  <si>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</si>
  <si>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</si>
  <si>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</si>
  <si>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</si>
  <si>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</si>
  <si>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</si>
  <si>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</si>
  <si>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</si>
  <si>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</si>
  <si>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</si>
  <si>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</si>
  <si>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</si>
  <si>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</si>
  <si>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</si>
  <si>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</si>
  <si>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</si>
  <si>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</si>
  <si>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</si>
  <si>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</si>
  <si>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</si>
  <si>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</si>
  <si>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</si>
  <si>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</si>
  <si>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</si>
  <si>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</si>
  <si>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</si>
  <si>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</si>
  <si>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</si>
  <si>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</si>
  <si>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</si>
  <si>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</si>
  <si>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</si>
  <si>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</si>
  <si>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</si>
  <si>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</si>
  <si>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</si>
  <si>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</si>
  <si>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</si>
  <si>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</si>
  <si>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</si>
  <si>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</si>
  <si>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</si>
  <si>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</si>
  <si>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</si>
  <si>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</si>
  <si>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</si>
  <si>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</si>
  <si>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</si>
  <si>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</si>
  <si>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</si>
  <si>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</si>
  <si>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</si>
  <si>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</si>
  <si>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</si>
  <si>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</si>
  <si>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</si>
  <si>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</si>
  <si>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</si>
  <si>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</si>
  <si>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</si>
  <si>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</si>
  <si>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</si>
  <si>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</si>
  <si>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</si>
  <si>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</si>
  <si>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</si>
  <si>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</si>
  <si>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</si>
  <si>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</si>
  <si>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</si>
  <si>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</si>
  <si>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</si>
  <si>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</si>
  <si>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</si>
  <si>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</si>
  <si>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</si>
  <si>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</si>
  <si>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</si>
  <si>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</si>
  <si>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</si>
  <si>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</si>
  <si>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</si>
  <si>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</si>
  <si>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</si>
  <si>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</si>
  <si>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</si>
  <si>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</si>
  <si>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</si>
  <si>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</si>
  <si>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</si>
  <si>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</si>
  <si>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</si>
  <si>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</si>
  <si>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</si>
  <si>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</si>
  <si>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</si>
  <si>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</si>
  <si>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</si>
  <si>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</si>
  <si>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</si>
  <si>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</si>
  <si>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</si>
  <si>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</si>
  <si>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</si>
  <si>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</si>
  <si>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</si>
  <si>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</si>
  <si>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</si>
  <si>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</si>
  <si>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</si>
  <si>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</si>
  <si>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</si>
  <si>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</si>
  <si>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</si>
  <si>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</si>
  <si>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</si>
  <si>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</si>
  <si>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</si>
  <si>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</si>
  <si>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</si>
  <si>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</si>
  <si>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</si>
  <si>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</si>
  <si>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</si>
  <si>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</si>
  <si>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</si>
  <si>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</si>
  <si>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</si>
  <si>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</si>
  <si>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</si>
  <si>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</si>
  <si>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</si>
  <si>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</si>
  <si>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</si>
  <si>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</si>
  <si>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</si>
  <si>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</si>
  <si>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</si>
  <si>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</si>
  <si>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</si>
  <si>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</si>
  <si>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</si>
  <si>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</si>
  <si>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</si>
  <si>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</si>
  <si>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</si>
  <si>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</si>
  <si>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</si>
  <si>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</si>
  <si>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</si>
  <si>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</si>
  <si>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</si>
  <si>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</si>
  <si>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</si>
  <si>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</si>
  <si>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</si>
  <si>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</si>
  <si>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</si>
  <si>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</si>
  <si>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</si>
  <si>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</si>
  <si>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</si>
  <si>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</si>
  <si>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</si>
  <si>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</si>
  <si>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</si>
  <si>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</si>
  <si>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</si>
  <si>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</si>
  <si>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</si>
  <si>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</si>
  <si>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</si>
  <si>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</si>
  <si>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</si>
  <si>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</si>
  <si>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</si>
  <si>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</si>
  <si>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</si>
  <si>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</si>
  <si>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</si>
  <si>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</si>
  <si>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</si>
  <si>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</si>
  <si>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</si>
  <si>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</si>
  <si>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</si>
  <si>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</si>
  <si>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</si>
  <si>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</si>
  <si>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</si>
  <si>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</si>
  <si>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</si>
  <si>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</si>
  <si>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</si>
  <si>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</si>
  <si>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</si>
  <si>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</si>
  <si>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</si>
  <si>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</si>
  <si>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</si>
  <si>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</si>
  <si>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</si>
  <si>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</si>
  <si>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</si>
  <si>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</si>
  <si>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</si>
  <si>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</si>
  <si>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</si>
  <si>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</si>
  <si>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</si>
  <si>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</si>
  <si>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</si>
  <si>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</si>
  <si>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</si>
  <si>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</si>
  <si>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</si>
  <si>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</si>
  <si>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</si>
  <si>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</si>
  <si>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</si>
  <si>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</si>
  <si>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</si>
  <si>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</si>
  <si>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</si>
  <si>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</si>
  <si>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</si>
  <si>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</si>
  <si>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</si>
  <si>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</si>
  <si>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</si>
  <si>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</si>
  <si>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</si>
  <si>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</si>
  <si>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</si>
  <si>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</si>
  <si>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</si>
  <si>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</si>
  <si>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</si>
  <si>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</si>
  <si>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</si>
  <si>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</si>
  <si>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</si>
  <si>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</si>
  <si>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</si>
  <si>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</si>
  <si>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</si>
  <si>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</si>
  <si>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</si>
  <si>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</si>
  <si>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</si>
  <si>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</si>
  <si>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</si>
  <si>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</si>
  <si>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</si>
  <si>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</si>
  <si>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</si>
  <si>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</si>
  <si>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</si>
  <si>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</si>
  <si>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</si>
  <si>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</si>
  <si>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</si>
  <si>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</si>
  <si>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</si>
  <si>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</si>
  <si>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</si>
  <si>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</si>
  <si>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</si>
  <si>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</si>
  <si>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</si>
  <si>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</si>
  <si>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</si>
  <si>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</si>
  <si>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</si>
  <si>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</si>
  <si>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</si>
  <si>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</si>
  <si>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</si>
  <si>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</si>
  <si>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</si>
  <si>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</si>
  <si>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</si>
  <si>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</si>
  <si>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</si>
  <si>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</si>
  <si>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</si>
  <si>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</si>
  <si>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</si>
  <si>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</si>
  <si>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</si>
  <si>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</si>
  <si>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</si>
  <si>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</si>
  <si>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</si>
  <si>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</si>
  <si>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</si>
  <si>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</si>
  <si>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</si>
  <si>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</si>
  <si>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</si>
  <si>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</si>
  <si>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</si>
  <si>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</si>
  <si>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</si>
  <si>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</si>
  <si>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</si>
  <si>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</si>
  <si>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</si>
  <si>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</si>
  <si>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</si>
  <si>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</si>
  <si>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</si>
  <si>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</si>
  <si>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</si>
  <si>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</si>
  <si>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</si>
  <si>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</si>
  <si>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</si>
  <si>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</si>
  <si>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</si>
  <si>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</si>
  <si>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</si>
  <si>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</si>
  <si>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</si>
  <si>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</si>
  <si>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</si>
  <si>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</si>
  <si>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</si>
  <si>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</si>
  <si>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</si>
  <si>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</si>
  <si>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</si>
  <si>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</si>
  <si>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</si>
  <si>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</si>
  <si>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</si>
  <si>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</si>
  <si>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</si>
  <si>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</si>
  <si>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</si>
  <si>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</si>
  <si>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</si>
  <si>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</si>
  <si>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</si>
  <si>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</si>
  <si>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</si>
  <si>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</si>
  <si>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</si>
  <si>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</si>
  <si>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</si>
  <si>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</si>
  <si>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</si>
  <si>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</si>
  <si>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</si>
  <si>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</si>
  <si>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</si>
  <si>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</si>
  <si>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</si>
  <si>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</si>
  <si>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</si>
  <si>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</si>
  <si>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</si>
  <si>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</si>
  <si>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</si>
  <si>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</si>
  <si>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</si>
  <si>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</si>
  <si>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</si>
  <si>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</si>
  <si>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</si>
  <si>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</si>
  <si>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</si>
  <si>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</si>
  <si>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</si>
  <si>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</si>
  <si>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</si>
  <si>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</si>
  <si>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</si>
  <si>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</si>
  <si>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</si>
  <si>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</si>
  <si>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</si>
  <si>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</si>
  <si>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</si>
  <si>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</si>
  <si>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</si>
  <si>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</si>
  <si>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</si>
  <si>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</si>
  <si>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</si>
  <si>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</si>
  <si>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</si>
  <si>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</si>
  <si>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</si>
  <si>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</si>
  <si>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</si>
  <si>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</si>
  <si>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</si>
  <si>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</si>
  <si>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</si>
  <si>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</si>
  <si>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</si>
  <si>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</si>
  <si>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</si>
  <si>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</si>
  <si>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</si>
  <si>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</si>
  <si>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</si>
  <si>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</si>
  <si>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</si>
  <si>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</si>
  <si>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</si>
  <si>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</si>
  <si>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</si>
  <si>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</si>
  <si>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</si>
  <si>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</si>
  <si>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</si>
  <si>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</si>
  <si>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</si>
  <si>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</si>
  <si>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</si>
  <si>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</si>
  <si>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</si>
  <si>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</si>
  <si>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</si>
  <si>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</si>
  <si>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</si>
  <si>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</si>
  <si>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</si>
  <si>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</si>
  <si>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</si>
  <si>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</si>
  <si>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</si>
  <si>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</si>
  <si>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</si>
  <si>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</si>
  <si>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</si>
  <si>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</si>
  <si>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</si>
  <si>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</si>
  <si>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</si>
  <si>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</si>
  <si>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</si>
  <si>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</si>
  <si>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</si>
  <si>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</si>
  <si>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</si>
  <si>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</si>
  <si>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</si>
  <si>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</si>
  <si>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</si>
  <si>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</si>
  <si>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</si>
  <si>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</si>
  <si>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</si>
  <si>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</si>
  <si>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</si>
  <si>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</si>
  <si>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</si>
  <si>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</si>
  <si>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</si>
  <si>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</si>
  <si>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</si>
  <si>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</si>
  <si>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</si>
  <si>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</si>
  <si>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</si>
  <si>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</si>
  <si>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</si>
  <si>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</si>
  <si>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</si>
  <si>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</si>
  <si>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</si>
  <si>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</si>
  <si>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</si>
  <si>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</si>
  <si>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</si>
  <si>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</si>
  <si>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</si>
  <si>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</si>
  <si>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</si>
  <si>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</si>
  <si>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</si>
  <si>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</si>
  <si>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</si>
  <si>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</si>
  <si>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</si>
  <si>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</si>
  <si>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</si>
  <si>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</si>
  <si>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</si>
  <si>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</si>
  <si>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</si>
  <si>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</si>
  <si>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</si>
  <si>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</si>
  <si>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</si>
  <si>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</si>
  <si>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</si>
  <si>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</si>
  <si>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</si>
  <si>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</si>
  <si>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</si>
  <si>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</si>
  <si>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</si>
  <si>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</si>
  <si>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</si>
  <si>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</si>
  <si>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</si>
  <si>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</si>
  <si>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</si>
  <si>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</si>
  <si>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</si>
  <si>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</si>
  <si>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</si>
  <si>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</si>
  <si>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</si>
  <si>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</si>
  <si>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</si>
  <si>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</si>
  <si>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</si>
  <si>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</si>
  <si>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</si>
  <si>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</si>
  <si>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</si>
  <si>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</si>
  <si>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</si>
  <si>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</si>
  <si>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</si>
  <si>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</si>
  <si>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</si>
  <si>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</si>
  <si>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</si>
  <si>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</si>
  <si>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</si>
  <si>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</si>
  <si>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</si>
  <si>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</si>
  <si>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</si>
  <si>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</si>
  <si>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</si>
  <si>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</si>
  <si>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</si>
  <si>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</si>
  <si>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</si>
  <si>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</si>
  <si>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</si>
  <si>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</si>
  <si>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</si>
  <si>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</si>
  <si>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</si>
  <si>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</si>
  <si>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</si>
  <si>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</si>
  <si>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</si>
  <si>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</si>
  <si>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</si>
  <si>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</si>
  <si>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</si>
  <si>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</si>
  <si>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</si>
  <si>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</si>
  <si>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</si>
  <si>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</si>
  <si>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</si>
  <si>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</si>
  <si>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</si>
  <si>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</si>
  <si>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</si>
  <si>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</si>
  <si>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</si>
  <si>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</si>
  <si>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</si>
  <si>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</si>
  <si>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</si>
  <si>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</si>
  <si>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</si>
  <si>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</si>
  <si>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</si>
  <si>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</si>
  <si>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</si>
  <si>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</si>
  <si>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</si>
  <si>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</si>
  <si>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</si>
  <si>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</si>
  <si>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</si>
  <si>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</si>
  <si>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</si>
  <si>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</si>
  <si>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</si>
  <si>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</si>
  <si>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</si>
  <si>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</si>
  <si>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</si>
  <si>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</si>
  <si>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</si>
  <si>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</si>
  <si>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</si>
  <si>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</si>
  <si>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</si>
  <si>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</si>
  <si>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</si>
  <si>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</si>
  <si>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</si>
  <si>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</si>
  <si>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</si>
  <si>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</si>
  <si>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</si>
  <si>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</si>
  <si>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</si>
  <si>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</si>
  <si>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</si>
  <si>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</si>
  <si>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</si>
  <si>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</si>
  <si>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</si>
  <si>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</si>
  <si>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</si>
  <si>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</si>
  <si>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</si>
  <si>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</si>
  <si>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</si>
  <si>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</si>
  <si>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</si>
  <si>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</si>
  <si>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</si>
  <si>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</si>
  <si>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</si>
  <si>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</si>
  <si>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</si>
  <si>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</si>
  <si>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</si>
  <si>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</si>
  <si>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</si>
  <si>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</si>
  <si>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</si>
  <si>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</si>
  <si>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</si>
  <si>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</si>
  <si>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</si>
  <si>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</si>
  <si>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</si>
  <si>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</si>
  <si>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</si>
  <si>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</si>
  <si>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</si>
  <si>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</si>
  <si>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</si>
  <si>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</si>
  <si>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</si>
  <si>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</si>
  <si>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</si>
  <si>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</si>
  <si>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</si>
  <si>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</si>
  <si>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</si>
  <si>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</si>
  <si>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</si>
  <si>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</si>
  <si>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</si>
  <si>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</si>
  <si>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</si>
  <si>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</si>
  <si>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</si>
  <si>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</si>
  <si>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</si>
  <si>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</si>
  <si>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</si>
  <si>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</si>
  <si>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</si>
  <si>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</si>
  <si>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</si>
  <si>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</si>
  <si>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</si>
  <si>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</si>
  <si>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</si>
  <si>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</si>
  <si>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</si>
  <si>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</si>
  <si>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</si>
  <si>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</si>
  <si>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</si>
  <si>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</si>
  <si>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</si>
  <si>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</si>
  <si>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</si>
  <si>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</si>
  <si>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</si>
  <si>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</si>
  <si>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</si>
  <si>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</si>
  <si>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</si>
  <si>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</si>
  <si>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</si>
  <si>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</si>
  <si>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</si>
  <si>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</si>
  <si>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</si>
  <si>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</si>
  <si>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</si>
  <si>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</si>
  <si>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</si>
  <si>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</si>
  <si>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</si>
  <si>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</si>
  <si>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</si>
  <si>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</si>
  <si>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</si>
  <si>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</si>
  <si>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</si>
  <si>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</si>
  <si>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</si>
  <si>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</si>
  <si>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</si>
  <si>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</si>
  <si>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</si>
  <si>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</si>
  <si>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</si>
  <si>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</si>
  <si>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</si>
  <si>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</si>
  <si>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</si>
  <si>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</si>
  <si>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</si>
  <si>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</si>
  <si>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</si>
  <si>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</si>
  <si>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</si>
  <si>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</si>
  <si>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</si>
  <si>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</si>
  <si>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</si>
  <si>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</si>
  <si>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</si>
  <si>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</si>
  <si>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</si>
  <si>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</si>
  <si>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</si>
  <si>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</si>
  <si>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</si>
  <si>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</si>
  <si>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</si>
  <si>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</si>
  <si>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</si>
  <si>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</si>
  <si>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</si>
  <si>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</si>
  <si>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</si>
  <si>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</si>
  <si>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</si>
  <si>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</si>
  <si>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</si>
  <si>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</si>
  <si>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</si>
  <si>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</si>
  <si>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</si>
  <si>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</si>
  <si>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</si>
  <si>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</si>
  <si>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</si>
  <si>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</si>
  <si>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</si>
  <si>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</si>
  <si>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</si>
  <si>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</si>
  <si>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</si>
  <si>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</si>
  <si>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</si>
  <si>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</si>
  <si>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</si>
  <si>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</si>
  <si>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</si>
  <si>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</si>
  <si>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</si>
  <si>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</si>
  <si>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</si>
  <si>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</si>
  <si>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</si>
  <si>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</si>
  <si>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</si>
  <si>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</si>
  <si>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</si>
  <si>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</si>
  <si>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</si>
  <si>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</si>
  <si>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</si>
  <si>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</si>
  <si>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</si>
  <si>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</si>
  <si>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</si>
  <si>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</si>
  <si>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</si>
  <si>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</si>
  <si>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</si>
  <si>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</si>
  <si>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</si>
  <si>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</si>
  <si>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</si>
  <si>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</si>
  <si>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</si>
  <si>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</si>
  <si>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</si>
  <si>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</si>
  <si>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</si>
  <si>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</si>
  <si>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</si>
  <si>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</si>
  <si>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</si>
  <si>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</si>
  <si>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</si>
  <si>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</si>
  <si>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</si>
  <si>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</si>
  <si>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</si>
  <si>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</si>
  <si>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</si>
  <si>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</si>
  <si>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</si>
  <si>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</si>
  <si>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</si>
  <si>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</si>
  <si>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</si>
  <si>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</si>
  <si>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</si>
  <si>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</si>
  <si>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</si>
  <si>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</si>
  <si>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</si>
  <si>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</si>
  <si>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</si>
  <si>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</si>
  <si>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</si>
  <si>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</si>
  <si>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</si>
  <si>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</si>
  <si>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</si>
  <si>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</si>
  <si>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</si>
  <si>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</si>
  <si>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</si>
  <si>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</si>
  <si>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</si>
  <si>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</si>
  <si>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</si>
  <si>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</si>
  <si>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</si>
  <si>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</si>
  <si>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</si>
  <si>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</si>
  <si>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</si>
  <si>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</si>
  <si>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</si>
  <si>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</si>
  <si>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</si>
  <si>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</si>
  <si>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</si>
  <si>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</si>
  <si>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</si>
  <si>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</si>
  <si>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</si>
  <si>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</si>
  <si>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</si>
  <si>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</si>
  <si>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</si>
  <si>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</si>
  <si>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</si>
  <si>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</si>
  <si>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</si>
  <si>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</si>
  <si>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</si>
  <si>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</si>
  <si>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</si>
  <si>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</si>
  <si>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</si>
  <si>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</si>
  <si>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</si>
  <si>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</si>
  <si>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</si>
  <si>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</si>
  <si>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</si>
  <si>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</si>
  <si>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</si>
  <si>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</si>
  <si>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</si>
  <si>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</si>
  <si>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</si>
  <si>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</si>
  <si>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</si>
  <si>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</si>
  <si>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</si>
  <si>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</si>
  <si>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</si>
  <si>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</si>
  <si>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</si>
  <si>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</si>
  <si>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</si>
  <si>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</si>
  <si>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</si>
  <si>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</si>
  <si>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</si>
  <si>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</si>
  <si>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</si>
  <si>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</si>
  <si>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</si>
  <si>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</si>
  <si>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</si>
  <si>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</si>
  <si>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</si>
  <si>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</si>
  <si>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</si>
  <si>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</si>
  <si>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</si>
  <si>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</si>
  <si>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</si>
  <si>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</si>
  <si>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</si>
  <si>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</si>
  <si>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</si>
  <si>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</si>
  <si>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</si>
  <si>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</si>
  <si>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</si>
  <si>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</si>
  <si>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</si>
  <si>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</si>
  <si>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</si>
  <si>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</si>
  <si>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</si>
  <si>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</si>
  <si>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</si>
  <si>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</si>
  <si>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</si>
  <si>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</si>
  <si>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</si>
  <si>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</si>
  <si>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</si>
  <si>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</si>
  <si>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</si>
  <si>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</si>
  <si>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</si>
  <si>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</si>
  <si>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</si>
  <si>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</si>
  <si>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</si>
  <si>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</si>
  <si>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</si>
  <si>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</si>
  <si>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</si>
  <si>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</si>
  <si>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</si>
  <si>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</si>
  <si>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</si>
  <si>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</si>
  <si>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</si>
  <si>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</si>
  <si>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</si>
  <si>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</si>
  <si>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</si>
  <si>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</si>
  <si>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</si>
  <si>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</si>
  <si>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</si>
  <si>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</si>
  <si>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</si>
  <si>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</si>
  <si>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</si>
  <si>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</si>
  <si>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</si>
  <si>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</si>
  <si>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</si>
  <si>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</si>
  <si>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</si>
  <si>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</si>
  <si>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</si>
  <si>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</si>
  <si>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</si>
  <si>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</si>
  <si>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</si>
  <si>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</si>
  <si>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</si>
  <si>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</si>
  <si>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</si>
  <si>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</si>
  <si>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</si>
  <si>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</si>
  <si>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</si>
  <si>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</si>
  <si>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</si>
  <si>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</si>
  <si>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</si>
  <si>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</si>
  <si>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</si>
  <si>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</si>
  <si>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</si>
  <si>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</si>
  <si>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</si>
  <si>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</si>
  <si>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</si>
  <si>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</si>
  <si>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</si>
  <si>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</si>
  <si>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</si>
  <si>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</si>
  <si>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</si>
  <si>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</si>
  <si>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</si>
  <si>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</si>
  <si>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</si>
  <si>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</si>
  <si>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</si>
  <si>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</si>
  <si>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</si>
  <si>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</si>
  <si>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</si>
  <si>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</si>
  <si>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</si>
  <si>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</si>
  <si>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</si>
  <si>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</si>
  <si>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</si>
  <si>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</si>
  <si>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</si>
  <si>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</si>
  <si>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</si>
  <si>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</si>
  <si>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</si>
  <si>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</si>
  <si>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</si>
  <si>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</si>
  <si>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</si>
  <si>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</si>
  <si>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</si>
  <si>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</si>
  <si>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</si>
  <si>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</si>
  <si>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</si>
  <si>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</si>
  <si>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</si>
  <si>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</si>
  <si>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</si>
  <si>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</si>
  <si>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</si>
  <si>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</si>
  <si>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</si>
  <si>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</si>
  <si>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</si>
  <si>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</si>
  <si>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</si>
  <si>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</si>
  <si>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</si>
  <si>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</si>
  <si>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</si>
  <si>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</si>
  <si>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</si>
  <si>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</si>
  <si>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</si>
  <si>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</si>
  <si>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</si>
  <si>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</si>
  <si>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</si>
  <si>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</si>
  <si>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</si>
  <si>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</si>
  <si>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</si>
  <si>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</si>
  <si>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</si>
  <si>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</si>
  <si>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</si>
  <si>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</si>
  <si>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</si>
  <si>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</si>
  <si>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</si>
  <si>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</si>
  <si>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</si>
  <si>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</si>
  <si>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</si>
  <si>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</si>
  <si>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</si>
  <si>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</si>
  <si>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</si>
  <si>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</si>
  <si>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</si>
  <si>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</si>
  <si>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</si>
  <si>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</si>
  <si>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</si>
  <si>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</si>
  <si>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</si>
  <si>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</si>
  <si>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</si>
  <si>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</si>
  <si>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</si>
  <si>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</si>
  <si>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</si>
  <si>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</si>
  <si>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</si>
  <si>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</si>
  <si>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</si>
  <si>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</si>
  <si>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</si>
  <si>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</si>
  <si>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</si>
  <si>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</si>
  <si>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</si>
  <si>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</si>
  <si>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</si>
  <si>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</si>
  <si>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</si>
  <si>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</si>
  <si>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</si>
  <si>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</si>
  <si>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</si>
  <si>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</si>
  <si>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</si>
  <si>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</si>
  <si>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</si>
  <si>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</si>
  <si>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</si>
  <si>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</si>
  <si>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</si>
  <si>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</si>
  <si>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</si>
  <si>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</si>
  <si>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</si>
  <si>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</si>
  <si>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</si>
  <si>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</si>
  <si>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</si>
  <si>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</si>
  <si>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</si>
  <si>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</si>
  <si>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</si>
  <si>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</si>
  <si>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</si>
  <si>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</si>
  <si>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</si>
  <si>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</si>
  <si>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</si>
  <si>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</si>
  <si>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</si>
  <si>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</si>
  <si>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</si>
  <si>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</si>
  <si>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</si>
  <si>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</si>
  <si>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</si>
  <si>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</si>
  <si>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</si>
  <si>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</si>
  <si>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</si>
  <si>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</si>
  <si>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</si>
  <si>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</si>
  <si>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</si>
  <si>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</si>
  <si>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</si>
  <si>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</si>
  <si>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</si>
  <si>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</si>
  <si>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</si>
  <si>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</si>
  <si>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</si>
  <si>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</si>
  <si>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</si>
  <si>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</si>
  <si>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</si>
  <si>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</si>
  <si>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</si>
  <si>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</si>
  <si>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</si>
  <si>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</si>
  <si>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</si>
  <si>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</si>
  <si>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</si>
  <si>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</si>
  <si>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</si>
  <si>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</si>
  <si>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</si>
  <si>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</si>
  <si>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</si>
  <si>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</si>
  <si>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</si>
  <si>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</si>
  <si>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</si>
  <si>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</si>
  <si>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</si>
  <si>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</si>
  <si>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</si>
  <si>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</si>
  <si>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</si>
  <si>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</si>
  <si>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</si>
  <si>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</si>
  <si>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</si>
  <si>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</si>
  <si>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</si>
  <si>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</si>
  <si>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</si>
  <si>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</si>
  <si>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</si>
  <si>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</si>
  <si>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</si>
  <si>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</si>
  <si>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</si>
  <si>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</si>
  <si>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</si>
  <si>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</si>
  <si>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</si>
  <si>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</si>
  <si>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</si>
  <si>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</si>
  <si>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</si>
  <si>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</si>
  <si>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</si>
  <si>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</si>
  <si>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</si>
  <si>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</si>
  <si>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</si>
  <si>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</si>
  <si>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</si>
  <si>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</si>
  <si>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</si>
  <si>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</si>
  <si>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</si>
  <si>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</si>
  <si>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</si>
  <si>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</si>
  <si>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</si>
  <si>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</si>
  <si>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</si>
  <si>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</si>
  <si>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</si>
  <si>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</si>
  <si>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</si>
  <si>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</si>
  <si>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</si>
  <si>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</si>
  <si>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</si>
  <si>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</si>
  <si>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</si>
  <si>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</si>
  <si>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</si>
  <si>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</si>
  <si>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</si>
  <si>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</si>
  <si>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</si>
  <si>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</si>
  <si>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</si>
  <si>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</si>
  <si>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</si>
  <si>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</si>
  <si>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</si>
  <si>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</si>
  <si>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</si>
  <si>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</si>
  <si>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</si>
  <si>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</si>
  <si>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</si>
  <si>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</si>
  <si>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</si>
  <si>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</si>
  <si>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</si>
  <si>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</si>
  <si>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</si>
  <si>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</si>
  <si>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</si>
  <si>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</si>
  <si>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</si>
  <si>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</si>
  <si>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</si>
  <si>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</si>
  <si>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</si>
  <si>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</si>
  <si>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</si>
  <si>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</si>
  <si>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</si>
  <si>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</si>
  <si>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</si>
  <si>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</si>
  <si>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</si>
  <si>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</si>
  <si>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</si>
  <si>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</si>
  <si>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</si>
  <si>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</si>
  <si>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</si>
  <si>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</si>
  <si>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</si>
  <si>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</si>
  <si>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</si>
  <si>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</si>
  <si>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</si>
  <si>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</si>
  <si>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</si>
  <si>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</si>
  <si>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</si>
  <si>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</si>
  <si>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</si>
  <si>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</si>
  <si>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</si>
  <si>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</si>
  <si>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</si>
  <si>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</si>
  <si>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</si>
  <si>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</si>
  <si>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</si>
  <si>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</si>
  <si>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</si>
  <si>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</si>
  <si>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</si>
  <si>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</si>
  <si>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</si>
  <si>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</si>
  <si>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</si>
  <si>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</si>
  <si>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</si>
  <si>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</si>
  <si>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</si>
  <si>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</si>
  <si>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</si>
  <si>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</si>
  <si>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</si>
  <si>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</si>
  <si>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</si>
  <si>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</si>
  <si>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</si>
  <si>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</si>
  <si>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</si>
  <si>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</si>
  <si>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</si>
  <si>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</si>
  <si>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</si>
  <si>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</si>
  <si>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</si>
  <si>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</si>
  <si>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</si>
  <si>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</si>
  <si>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</si>
  <si>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</si>
  <si>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</si>
  <si>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</si>
  <si>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</si>
  <si>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</si>
  <si>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</si>
  <si>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</si>
  <si>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</si>
  <si>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</si>
  <si>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</si>
  <si>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</si>
  <si>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</si>
  <si>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</si>
  <si>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</si>
  <si>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</si>
  <si>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</si>
  <si>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</si>
  <si>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</si>
  <si>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</si>
  <si>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</si>
  <si>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</si>
  <si>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</si>
  <si>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</si>
  <si>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</si>
  <si>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</si>
  <si>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</si>
  <si>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</si>
  <si>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</si>
  <si>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</si>
  <si>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</si>
  <si>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</si>
  <si>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</si>
  <si>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</si>
  <si>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</si>
  <si>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</si>
  <si>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</si>
  <si>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</si>
  <si>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</si>
  <si>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</si>
  <si>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</si>
  <si>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</si>
  <si>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</si>
  <si>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</si>
  <si>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</si>
  <si>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</si>
  <si>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</si>
  <si>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</si>
  <si>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</si>
  <si>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</si>
  <si>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</si>
  <si>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</si>
  <si>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</si>
  <si>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</si>
  <si>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</si>
  <si>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</si>
  <si>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</si>
  <si>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</si>
  <si>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</si>
  <si>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</si>
  <si>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</si>
  <si>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</si>
  <si>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</si>
  <si>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</si>
  <si>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</si>
  <si>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</si>
  <si>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</si>
  <si>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</si>
  <si>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</si>
  <si>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</si>
  <si>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</si>
  <si>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</si>
  <si>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</si>
  <si>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</si>
  <si>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</si>
  <si>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</si>
  <si>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</si>
  <si>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</si>
  <si>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</si>
  <si>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</si>
  <si>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</si>
  <si>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</si>
  <si>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</si>
  <si>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</si>
  <si>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</si>
  <si>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</si>
  <si>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</si>
  <si>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</si>
  <si>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</si>
  <si>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</si>
  <si>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</si>
  <si>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</si>
  <si>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</si>
  <si>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</si>
  <si>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</si>
  <si>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</si>
  <si>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</si>
  <si>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</si>
  <si>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</si>
  <si>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</si>
  <si>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</si>
  <si>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</si>
  <si>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</si>
  <si>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</si>
  <si>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</si>
  <si>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</si>
  <si>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</si>
  <si>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</si>
  <si>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</si>
  <si>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</si>
  <si>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</si>
  <si>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</si>
  <si>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</si>
  <si>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</si>
  <si>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</si>
  <si>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</si>
  <si>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</si>
  <si>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</si>
  <si>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</si>
  <si>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</si>
  <si>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</si>
  <si>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</si>
  <si>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</si>
  <si>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</si>
  <si>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</si>
  <si>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</si>
  <si>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</si>
  <si>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</si>
  <si>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</si>
  <si>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</si>
  <si>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</si>
  <si>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</si>
  <si>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</si>
  <si>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</si>
  <si>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</si>
  <si>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</si>
  <si>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</si>
  <si>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</si>
  <si>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</si>
  <si>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</si>
  <si>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</si>
  <si>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</si>
  <si>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</si>
  <si>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</si>
  <si>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</si>
  <si>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</si>
  <si>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</si>
  <si>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</si>
  <si>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</si>
  <si>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</si>
  <si>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</si>
  <si>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</si>
  <si>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</si>
  <si>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</si>
  <si>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</si>
  <si>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</si>
  <si>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</si>
  <si>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</si>
  <si>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</si>
  <si>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</si>
  <si>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</si>
  <si>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</si>
  <si>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</si>
  <si>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</si>
  <si>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</si>
  <si>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</si>
  <si>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</si>
  <si>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</si>
  <si>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</si>
  <si>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</si>
  <si>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</si>
  <si>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</si>
  <si>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</si>
  <si>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</si>
  <si>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</si>
  <si>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</si>
  <si>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</si>
  <si>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</si>
  <si>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</si>
  <si>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</si>
  <si>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</si>
  <si>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</si>
  <si>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</si>
  <si>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</si>
  <si>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</si>
  <si>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</si>
  <si>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</si>
  <si>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</si>
  <si>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</si>
  <si>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</si>
  <si>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</si>
  <si>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</si>
  <si>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</si>
  <si>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</si>
  <si>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</si>
  <si>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</si>
  <si>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</si>
  <si>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</si>
  <si>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</si>
  <si>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</si>
  <si>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</si>
  <si>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</si>
  <si>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</si>
  <si>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</si>
  <si>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</si>
  <si>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</si>
  <si>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</si>
  <si>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</si>
  <si>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</si>
  <si>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</si>
  <si>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</si>
  <si>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</si>
  <si>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</si>
  <si>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</si>
  <si>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</si>
  <si>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</si>
  <si>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</si>
  <si>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</si>
  <si>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</si>
  <si>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</si>
  <si>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</si>
  <si>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</si>
  <si>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</si>
  <si>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</si>
  <si>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</si>
  <si>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</si>
  <si>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</si>
  <si>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</si>
  <si>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</si>
  <si>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</si>
  <si>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</si>
  <si>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</si>
  <si>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</si>
  <si>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</si>
  <si>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</si>
  <si>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</si>
  <si>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</si>
  <si>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</si>
  <si>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</si>
  <si>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</si>
  <si>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</si>
  <si>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</si>
  <si>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</si>
  <si>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</si>
  <si>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</si>
  <si>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</si>
  <si>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</si>
  <si>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</si>
  <si>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</si>
  <si>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</si>
  <si>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</si>
  <si>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</si>
  <si>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</si>
  <si>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</si>
  <si>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</si>
  <si>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</si>
  <si>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</si>
  <si>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</si>
  <si>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</si>
  <si>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</si>
  <si>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</si>
  <si>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</si>
  <si>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</si>
  <si>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</si>
  <si>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</si>
  <si>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</si>
  <si>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</si>
  <si>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</si>
  <si>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</si>
  <si>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</si>
  <si>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</si>
  <si>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</si>
  <si>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</si>
  <si>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</si>
  <si>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</si>
  <si>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</si>
  <si>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</si>
  <si>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</si>
  <si>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</si>
  <si>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</si>
  <si>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</si>
  <si>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</si>
  <si>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</si>
  <si>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</si>
  <si>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</si>
  <si>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</si>
  <si>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</si>
  <si>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</si>
  <si>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</si>
  <si>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</si>
  <si>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</si>
  <si>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</si>
  <si>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</si>
  <si>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</si>
  <si>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</si>
  <si>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</si>
  <si>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</si>
  <si>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</si>
  <si>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</si>
  <si>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</si>
  <si>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</si>
  <si>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</si>
  <si>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</si>
  <si>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</si>
  <si>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</si>
  <si>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</si>
  <si>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</si>
  <si>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</si>
  <si>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</si>
  <si>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</si>
  <si>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</si>
  <si>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</si>
  <si>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</si>
  <si>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</si>
  <si>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</si>
  <si>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</si>
  <si>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</si>
  <si>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</si>
  <si>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</si>
  <si>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</si>
  <si>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</si>
  <si>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</si>
  <si>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</si>
  <si>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</si>
  <si>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</si>
  <si>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</si>
  <si>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</si>
  <si>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</si>
  <si>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</si>
  <si>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</si>
  <si>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</si>
  <si>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</si>
  <si>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</si>
  <si>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</si>
  <si>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</si>
  <si>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</si>
  <si>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</si>
  <si>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</si>
  <si>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</si>
  <si>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</si>
  <si>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</si>
  <si>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</si>
  <si>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</si>
  <si>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</si>
  <si>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</si>
  <si>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</si>
  <si>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</si>
  <si>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</si>
  <si>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</si>
  <si>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</si>
  <si>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</si>
  <si>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</si>
  <si>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</si>
  <si>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</si>
  <si>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</si>
  <si>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</si>
  <si>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</si>
  <si>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</si>
  <si>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</si>
  <si>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</si>
  <si>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</si>
  <si>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</si>
  <si>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</si>
  <si>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</si>
  <si>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</si>
  <si>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</si>
  <si>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</si>
  <si>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</si>
  <si>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</si>
  <si>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</si>
  <si>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</si>
  <si>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</si>
  <si>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</si>
  <si>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</si>
  <si>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</si>
  <si>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</si>
  <si>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</si>
  <si>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</si>
  <si>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</si>
  <si>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</si>
  <si>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</si>
  <si>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</si>
  <si>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</si>
  <si>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</si>
  <si>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</si>
  <si>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</si>
  <si>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</si>
  <si>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</si>
  <si>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</si>
  <si>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</si>
  <si>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</si>
  <si>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</si>
  <si>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</si>
  <si>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</si>
  <si>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</si>
  <si>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</si>
  <si>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</si>
  <si>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</si>
  <si>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</si>
  <si>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</si>
  <si>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</si>
  <si>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</si>
  <si>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</si>
  <si>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</si>
  <si>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</si>
  <si>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</si>
  <si>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</si>
  <si>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</si>
  <si>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</si>
  <si>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</si>
  <si>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</si>
  <si>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</si>
  <si>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</si>
  <si>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</si>
  <si>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</si>
  <si>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</si>
  <si>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</si>
  <si>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</si>
  <si>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</si>
  <si>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</si>
  <si>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</si>
  <si>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</si>
  <si>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</si>
  <si>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</si>
  <si>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</si>
  <si>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</si>
  <si>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</si>
  <si>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</si>
  <si>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</si>
  <si>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</si>
  <si>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</si>
  <si>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</si>
  <si>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</si>
  <si>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</si>
  <si>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</si>
  <si>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</si>
  <si>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</si>
  <si>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</si>
  <si>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</si>
  <si>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</si>
  <si>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</si>
  <si>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</si>
  <si>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</si>
  <si>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</si>
  <si>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</si>
  <si>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</si>
  <si>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</si>
  <si>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</si>
  <si>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</si>
  <si>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</si>
  <si>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</si>
  <si>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</si>
  <si>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</si>
  <si>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</si>
  <si>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</si>
  <si>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</si>
  <si>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</si>
  <si>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</si>
  <si>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</si>
  <si>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</si>
  <si>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</si>
  <si>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</si>
  <si>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</si>
  <si>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</si>
  <si>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</si>
  <si>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</si>
  <si>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</si>
  <si>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</si>
  <si>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</si>
  <si>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</si>
  <si>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</si>
  <si>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</si>
  <si>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</si>
  <si>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</si>
  <si>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</si>
  <si>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</si>
  <si>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</si>
  <si>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</si>
  <si>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</si>
  <si>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</si>
  <si>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</si>
  <si>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</si>
  <si>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</si>
  <si>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</si>
  <si>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</si>
  <si>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</si>
  <si>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</si>
  <si>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</si>
  <si>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</si>
  <si>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</si>
  <si>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</si>
  <si>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</si>
  <si>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</si>
  <si>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</si>
  <si>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</si>
  <si>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</si>
  <si>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</si>
  <si>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</si>
  <si>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</si>
  <si>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</si>
  <si>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</si>
  <si>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</si>
  <si>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</si>
  <si>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</si>
  <si>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</si>
  <si>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</si>
  <si>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</si>
  <si>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</si>
  <si>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</si>
  <si>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</si>
  <si>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</si>
  <si>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</si>
  <si>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</si>
  <si>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</si>
  <si>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</si>
  <si>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</si>
  <si>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</si>
  <si>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</si>
  <si>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</si>
  <si>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</si>
  <si>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</si>
  <si>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</si>
  <si>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</si>
  <si>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</si>
  <si>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</si>
  <si>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</si>
  <si>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</si>
  <si>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</si>
  <si>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</si>
  <si>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</si>
  <si>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</si>
  <si>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</si>
  <si>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</si>
  <si>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</si>
  <si>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</si>
  <si>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</si>
  <si>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</si>
  <si>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</si>
  <si>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</si>
  <si>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</si>
  <si>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</si>
  <si>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</si>
  <si>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</si>
  <si>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</si>
  <si>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</si>
  <si>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</si>
  <si>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</si>
  <si>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</si>
  <si>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</si>
  <si>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</si>
  <si>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</si>
  <si>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</si>
  <si>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</si>
  <si>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</si>
  <si>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</si>
  <si>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</si>
  <si>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</si>
  <si>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</si>
  <si>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</si>
  <si>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</si>
  <si>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</si>
  <si>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</si>
  <si>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</si>
  <si>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</si>
  <si>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</si>
  <si>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</si>
  <si>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</si>
  <si>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</si>
  <si>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</si>
  <si>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</si>
  <si>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</si>
  <si>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</si>
  <si>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</si>
  <si>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</si>
  <si>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</si>
  <si>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</si>
  <si>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</si>
  <si>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</si>
  <si>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</si>
  <si>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</si>
  <si>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</si>
  <si>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</si>
  <si>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</si>
  <si>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</si>
  <si>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</si>
  <si>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</si>
  <si>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</si>
  <si>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</si>
  <si>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</si>
  <si>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</si>
  <si>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</si>
  <si>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</si>
  <si>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</si>
  <si>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</si>
  <si>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</si>
  <si>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</si>
  <si>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</si>
  <si>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</si>
  <si>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</si>
  <si>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</si>
  <si>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</si>
  <si>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</si>
  <si>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</si>
  <si>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</si>
  <si>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</si>
  <si>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</si>
  <si>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</si>
  <si>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</si>
  <si>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</si>
  <si>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</si>
  <si>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</si>
  <si>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</si>
  <si>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</si>
  <si>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</si>
  <si>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</si>
  <si>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</si>
  <si>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</si>
  <si>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</si>
  <si>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</si>
  <si>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</si>
  <si>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</si>
  <si>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</si>
  <si>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</si>
  <si>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</si>
  <si>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</si>
  <si>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</si>
  <si>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</si>
  <si>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</si>
  <si>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</si>
  <si>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</si>
  <si>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</si>
  <si>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</si>
  <si>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</si>
  <si>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</si>
  <si>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</si>
  <si>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</si>
  <si>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</si>
  <si>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</si>
  <si>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</si>
  <si>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</si>
  <si>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</si>
  <si>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</si>
  <si>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</si>
  <si>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</si>
  <si>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</si>
  <si>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</si>
  <si>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</si>
  <si>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</si>
  <si>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</si>
  <si>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</si>
  <si>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</si>
  <si>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</si>
  <si>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</si>
  <si>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</si>
  <si>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</si>
  <si>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</si>
  <si>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</si>
  <si>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</si>
  <si>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</si>
  <si>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</si>
  <si>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</si>
  <si>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</si>
  <si>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</si>
  <si>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</si>
  <si>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</si>
  <si>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</si>
  <si>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</si>
  <si>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</si>
  <si>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</si>
  <si>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</si>
  <si>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</si>
  <si>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</si>
  <si>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</si>
  <si>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</si>
  <si>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</si>
  <si>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</si>
  <si>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</si>
  <si>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</si>
  <si>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</si>
  <si>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</si>
  <si>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</si>
  <si>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</si>
  <si>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</si>
  <si>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</si>
  <si>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</si>
  <si>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</si>
  <si>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</si>
  <si>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</si>
  <si>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</si>
  <si>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</si>
  <si>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</si>
  <si>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</si>
  <si>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</si>
  <si>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</si>
  <si>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</si>
  <si>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</si>
  <si>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</si>
  <si>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</si>
  <si>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</si>
  <si>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</si>
  <si>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</si>
  <si>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</si>
  <si>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</si>
  <si>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</si>
  <si>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</si>
  <si>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</si>
  <si>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</si>
  <si>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</si>
  <si>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</si>
  <si>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</si>
  <si>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</si>
  <si>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</si>
  <si>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</si>
  <si>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</si>
  <si>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</si>
  <si>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</si>
  <si>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</si>
  <si>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</si>
  <si>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</si>
  <si>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</si>
  <si>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</si>
  <si>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</si>
  <si>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</si>
  <si>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</si>
  <si>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</si>
  <si>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</si>
  <si>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</si>
  <si>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</si>
  <si>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</si>
  <si>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</si>
  <si>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</si>
  <si>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</si>
  <si>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</si>
  <si>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</si>
  <si>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</si>
  <si>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</si>
  <si>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</si>
  <si>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</si>
  <si>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</si>
  <si>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</si>
  <si>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</si>
  <si>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</si>
  <si>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</si>
  <si>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</si>
  <si>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</si>
  <si>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</si>
  <si>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</si>
  <si>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</si>
  <si>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</si>
  <si>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</si>
  <si>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</si>
  <si>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</si>
  <si>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</si>
  <si>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</si>
  <si>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</si>
  <si>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</si>
  <si>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</si>
  <si>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</si>
  <si>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</si>
  <si>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</si>
  <si>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</si>
  <si>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</si>
  <si>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</si>
  <si>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</si>
  <si>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</si>
  <si>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</si>
  <si>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</si>
  <si>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</si>
  <si>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</si>
  <si>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</si>
  <si>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</si>
  <si>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</si>
  <si>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</si>
  <si>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</si>
  <si>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</si>
  <si>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</si>
  <si>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</si>
  <si>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</si>
  <si>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</si>
  <si>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</si>
  <si>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</si>
  <si>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</si>
  <si>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</si>
  <si>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</si>
  <si>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</si>
  <si>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</si>
  <si>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</si>
  <si>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</si>
  <si>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</si>
  <si>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</si>
  <si>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</si>
  <si>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</si>
  <si>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</si>
  <si>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</si>
  <si>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</si>
  <si>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</si>
  <si>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</si>
  <si>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</si>
  <si>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</si>
  <si>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</si>
  <si>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</si>
  <si>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</si>
  <si>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</si>
  <si>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</si>
  <si>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</si>
  <si>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</si>
  <si>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</si>
  <si>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</si>
  <si>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</si>
  <si>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</si>
  <si>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</si>
  <si>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</si>
  <si>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</si>
  <si>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</si>
  <si>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</si>
  <si>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</si>
  <si>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</si>
  <si>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</si>
  <si>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</si>
  <si>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</si>
  <si>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</si>
  <si>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</si>
  <si>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</si>
  <si>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</si>
  <si>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</si>
  <si>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</si>
  <si>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</si>
  <si>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</si>
  <si>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</si>
  <si>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</si>
  <si>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</si>
  <si>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</si>
  <si>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</si>
  <si>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</si>
  <si>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</si>
  <si>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</si>
  <si>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</si>
  <si>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</si>
  <si>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</si>
  <si>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</si>
  <si>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</si>
  <si>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</si>
  <si>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</si>
  <si>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</si>
  <si>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</si>
  <si>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</si>
  <si>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</si>
  <si>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</si>
  <si>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</si>
  <si>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</si>
  <si>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</si>
  <si>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</si>
  <si>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</si>
  <si>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</si>
  <si>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</si>
  <si>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</si>
  <si>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</si>
  <si>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</si>
  <si>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</si>
  <si>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</si>
  <si>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</si>
  <si>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</si>
  <si>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</si>
  <si>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</si>
  <si>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</si>
  <si>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</si>
  <si>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</si>
  <si>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</si>
  <si>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</si>
  <si>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</si>
  <si>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</si>
  <si>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</si>
  <si>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</si>
  <si>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</si>
  <si>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</si>
  <si>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</si>
  <si>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</si>
  <si>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</si>
  <si>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</si>
  <si>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</si>
  <si>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</si>
  <si>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</si>
  <si>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</si>
  <si>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</si>
  <si>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</si>
  <si>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</si>
  <si>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</si>
  <si>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</si>
  <si>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</si>
  <si>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</si>
  <si>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</si>
  <si>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</si>
  <si>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</si>
  <si>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</si>
  <si>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</si>
  <si>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</si>
  <si>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</si>
  <si>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</si>
  <si>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</si>
  <si>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</si>
  <si>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</si>
  <si>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</si>
  <si>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</si>
  <si>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</si>
  <si>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</si>
  <si>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</si>
  <si>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</si>
  <si>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</si>
  <si>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</si>
  <si>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</si>
  <si>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</si>
  <si>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</si>
  <si>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</si>
  <si>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</si>
  <si>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</si>
  <si>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</si>
  <si>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</si>
  <si>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</si>
  <si>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</si>
  <si>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</si>
  <si>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</si>
  <si>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</si>
  <si>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</si>
  <si>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</si>
  <si>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</si>
  <si>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</si>
  <si>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</si>
  <si>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</si>
  <si>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</si>
  <si>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</si>
  <si>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</si>
  <si>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</si>
  <si>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</si>
  <si>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</si>
  <si>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</si>
  <si>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</si>
  <si>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</si>
  <si>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</si>
  <si>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</si>
  <si>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</si>
  <si>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</si>
  <si>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</si>
  <si>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</si>
  <si>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</si>
  <si>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</si>
  <si>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</si>
  <si>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</si>
  <si>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</si>
  <si>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</si>
  <si>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</si>
  <si>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</si>
  <si>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</si>
  <si>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</si>
  <si>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</si>
  <si>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</si>
  <si>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</si>
  <si>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</si>
  <si>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</si>
  <si>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</si>
  <si>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</si>
  <si>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</si>
  <si>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</si>
  <si>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</si>
  <si>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</si>
  <si>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</si>
  <si>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</si>
  <si>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</si>
  <si>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</si>
  <si>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</si>
  <si>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</si>
  <si>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</si>
  <si>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</si>
  <si>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</si>
  <si>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</si>
  <si>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</si>
  <si>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</si>
  <si>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</si>
  <si>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</si>
  <si>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</si>
  <si>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</si>
  <si>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</si>
  <si>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</si>
  <si>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</si>
  <si>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</si>
  <si>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</si>
  <si>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</si>
  <si>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</si>
  <si>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</si>
  <si>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</si>
  <si>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</si>
  <si>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</si>
  <si>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</si>
  <si>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</si>
  <si>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</si>
  <si>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</si>
  <si>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</si>
  <si>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</si>
  <si>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</si>
  <si>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</si>
  <si>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</si>
  <si>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</si>
  <si>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</si>
  <si>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</si>
  <si>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</si>
  <si>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</si>
  <si>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</si>
  <si>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</si>
  <si>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</si>
  <si>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</si>
  <si>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</si>
  <si>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</si>
  <si>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</si>
  <si>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</si>
  <si>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</si>
  <si>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</si>
  <si>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</si>
  <si>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</si>
  <si>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</si>
  <si>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</si>
  <si>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</si>
  <si>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</si>
  <si>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</si>
  <si>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</si>
  <si>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</si>
  <si>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</si>
  <si>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</si>
  <si>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</si>
  <si>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</si>
  <si>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</si>
  <si>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</si>
  <si>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</si>
  <si>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</si>
  <si>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</si>
  <si>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</si>
  <si>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</si>
  <si>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</si>
  <si>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</si>
  <si>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</si>
  <si>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</si>
  <si>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</si>
  <si>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</si>
  <si>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</si>
  <si>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</si>
  <si>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</si>
  <si>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</si>
  <si>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</si>
  <si>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</si>
  <si>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</si>
  <si>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</si>
  <si>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</si>
  <si>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</si>
  <si>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</si>
  <si>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</si>
  <si>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</si>
  <si>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</si>
  <si>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</si>
  <si>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</si>
  <si>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</si>
  <si>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</si>
  <si>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</si>
  <si>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</si>
  <si>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</si>
  <si>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</si>
  <si>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</si>
  <si>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</si>
  <si>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</si>
  <si>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</si>
  <si>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</si>
  <si>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</si>
  <si>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</si>
  <si>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</si>
  <si>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</si>
  <si>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</si>
  <si>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</si>
  <si>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</si>
  <si>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</si>
  <si>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</si>
  <si>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</si>
  <si>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</si>
  <si>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</si>
  <si>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</si>
  <si>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</si>
  <si>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</si>
  <si>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</si>
  <si>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</si>
  <si>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</si>
  <si>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</si>
  <si>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</si>
  <si>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</si>
  <si>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</si>
  <si>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</si>
  <si>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</si>
  <si>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</si>
  <si>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</si>
  <si>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</si>
  <si>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</si>
  <si>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</si>
  <si>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</si>
  <si>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</si>
  <si>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</si>
  <si>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</si>
  <si>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</si>
  <si>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</si>
  <si>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</si>
  <si>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</si>
  <si>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</si>
  <si>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</si>
  <si>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</si>
  <si>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</si>
  <si>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</si>
  <si>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</si>
  <si>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</si>
  <si>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</si>
  <si>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</si>
  <si>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</si>
  <si>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</si>
  <si>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</si>
  <si>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</si>
  <si>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</si>
  <si>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</si>
  <si>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</si>
  <si>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</si>
  <si>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</si>
  <si>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</si>
  <si>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</si>
  <si>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</si>
  <si>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</si>
  <si>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</si>
  <si>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</si>
  <si>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</si>
  <si>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</si>
  <si>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</si>
  <si>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</si>
  <si>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</si>
  <si>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</si>
  <si>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</si>
  <si>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</si>
  <si>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</si>
  <si>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</si>
  <si>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</si>
  <si>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</si>
  <si>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</si>
  <si>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</si>
  <si>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</si>
  <si>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</si>
  <si>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</si>
  <si>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</si>
  <si>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</si>
  <si>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</si>
  <si>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</si>
  <si>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</si>
  <si>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</si>
  <si>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</si>
  <si>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</si>
  <si>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</si>
  <si>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</si>
  <si>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</si>
  <si>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</si>
  <si>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</si>
  <si>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</si>
  <si>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</si>
  <si>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</si>
  <si>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</si>
  <si>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</si>
  <si>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</si>
  <si>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</si>
  <si>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</si>
  <si>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</si>
  <si>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</si>
  <si>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</si>
  <si>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</si>
  <si>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</si>
  <si>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</si>
  <si>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</si>
  <si>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</si>
  <si>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</si>
  <si>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</si>
  <si>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</si>
  <si>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</si>
  <si>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</si>
  <si>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</si>
  <si>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</si>
  <si>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</si>
  <si>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</si>
  <si>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</si>
  <si>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</si>
  <si>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</si>
  <si>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</si>
  <si>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</si>
  <si>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</si>
  <si>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</si>
  <si>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</si>
  <si>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</si>
  <si>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</si>
  <si>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</si>
  <si>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</si>
  <si>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</si>
  <si>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</si>
  <si>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</si>
  <si>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</si>
  <si>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</si>
  <si>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</si>
  <si>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</si>
  <si>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</si>
  <si>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</si>
  <si>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</si>
  <si>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</si>
  <si>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</si>
  <si>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</si>
  <si>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</si>
  <si>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</si>
  <si>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</si>
  <si>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</si>
  <si>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</si>
  <si>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</si>
  <si>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</si>
  <si>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</si>
  <si>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</si>
  <si>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</si>
  <si>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</si>
  <si>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</si>
  <si>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</si>
  <si>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</si>
  <si>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</si>
  <si>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</si>
  <si>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</si>
  <si>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</si>
  <si>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</si>
  <si>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</si>
  <si>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</si>
  <si>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</si>
  <si>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</si>
  <si>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</si>
  <si>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</si>
  <si>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</si>
  <si>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</si>
  <si>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</si>
  <si>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</si>
  <si>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</si>
  <si>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</si>
  <si>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</si>
  <si>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</si>
  <si>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</si>
  <si>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</si>
  <si>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</si>
  <si>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</si>
  <si>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</si>
  <si>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</si>
  <si>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</si>
  <si>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</si>
  <si>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</si>
  <si>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</si>
  <si>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</si>
  <si>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</si>
  <si>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</si>
  <si>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</si>
  <si>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</si>
  <si>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</si>
  <si>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</si>
  <si>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</si>
  <si>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</si>
  <si>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</si>
  <si>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</si>
  <si>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</si>
  <si>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</si>
  <si>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</si>
  <si>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</si>
  <si>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</si>
  <si>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</si>
  <si>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</si>
  <si>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</si>
  <si>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</si>
  <si>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</si>
  <si>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</si>
  <si>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</si>
  <si>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</si>
  <si>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</si>
  <si>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</si>
  <si>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</si>
  <si>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</si>
  <si>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</si>
  <si>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</si>
  <si>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</si>
  <si>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</si>
  <si>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</si>
  <si>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</si>
  <si>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</si>
  <si>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</si>
  <si>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</si>
  <si>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</si>
  <si>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</si>
  <si>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</si>
  <si>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</si>
  <si>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</si>
  <si>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</si>
  <si>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</si>
  <si>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</si>
  <si>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</si>
  <si>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</si>
  <si>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</si>
  <si>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</si>
  <si>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</si>
  <si>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</si>
  <si>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</si>
  <si>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</si>
  <si>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</si>
  <si>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</si>
  <si>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</si>
  <si>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</si>
  <si>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</si>
  <si>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</si>
  <si>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</si>
  <si>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</si>
  <si>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</si>
  <si>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</si>
  <si>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</si>
  <si>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</si>
  <si>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</si>
  <si>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</si>
  <si>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</si>
  <si>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</si>
  <si>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</si>
  <si>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</si>
  <si>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</si>
  <si>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</si>
  <si>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</si>
  <si>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</si>
  <si>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</si>
  <si>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</si>
  <si>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</si>
  <si>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</si>
  <si>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</si>
  <si>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</si>
  <si>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</si>
  <si>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</si>
  <si>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</si>
  <si>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</si>
  <si>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</si>
  <si>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</si>
  <si>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</si>
  <si>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</si>
  <si>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</si>
  <si>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</si>
  <si>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</si>
  <si>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</si>
  <si>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</si>
  <si>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</si>
  <si>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</si>
  <si>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</si>
  <si>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</si>
  <si>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</si>
  <si>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</si>
  <si>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</si>
  <si>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</si>
  <si>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</si>
  <si>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</si>
  <si>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</si>
  <si>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</si>
  <si>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</si>
  <si>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</si>
  <si>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</si>
  <si>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</si>
  <si>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</si>
  <si>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</si>
  <si>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</si>
  <si>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</si>
  <si>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</si>
  <si>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</si>
  <si>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</si>
  <si>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</si>
  <si>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</si>
  <si>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</si>
  <si>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</si>
  <si>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</si>
  <si>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</si>
  <si>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</si>
  <si>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</si>
  <si>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</si>
  <si>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</si>
  <si>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</si>
  <si>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</si>
  <si>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</si>
  <si>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</si>
  <si>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</si>
  <si>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</si>
  <si>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</si>
  <si>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</si>
  <si>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</si>
  <si>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</si>
  <si>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</si>
  <si>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</si>
  <si>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</si>
  <si>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</si>
  <si>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</si>
  <si>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</si>
  <si>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</si>
  <si>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</si>
  <si>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</si>
  <si>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</si>
  <si>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</si>
  <si>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</si>
  <si>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</si>
  <si>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</si>
  <si>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</si>
  <si>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</si>
  <si>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</si>
  <si>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</si>
  <si>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</si>
  <si>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</si>
  <si>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</si>
  <si>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</si>
  <si>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</si>
  <si>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</si>
  <si>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</si>
  <si>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</si>
  <si>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</si>
  <si>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</si>
  <si>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</si>
  <si>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</si>
  <si>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</si>
  <si>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</si>
  <si>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</si>
  <si>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</si>
  <si>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</si>
  <si>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</si>
  <si>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</si>
  <si>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</si>
  <si>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</si>
  <si>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</si>
  <si>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</si>
  <si>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</si>
  <si>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</si>
  <si>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</si>
  <si>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</si>
  <si>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</si>
  <si>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</si>
  <si>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</si>
  <si>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</si>
  <si>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</si>
  <si>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</si>
  <si>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</si>
  <si>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</si>
  <si>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</si>
  <si>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</si>
  <si>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</si>
  <si>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</si>
  <si>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</si>
  <si>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</si>
  <si>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</si>
  <si>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</si>
  <si>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</si>
  <si>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</si>
  <si>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</si>
  <si>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</si>
  <si>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</si>
  <si>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</si>
  <si>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</si>
  <si>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</si>
  <si>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</si>
  <si>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</si>
  <si>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</si>
  <si>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</si>
  <si>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</si>
  <si>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</si>
  <si>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</si>
  <si>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</si>
  <si>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</si>
  <si>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</si>
  <si>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</si>
  <si>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</si>
  <si>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</si>
  <si>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</si>
  <si>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</si>
  <si>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</si>
  <si>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</si>
  <si>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</si>
  <si>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</si>
  <si>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</si>
  <si>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</si>
  <si>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</si>
  <si>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</si>
  <si>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</si>
  <si>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</si>
  <si>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</si>
  <si>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</si>
  <si>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</si>
  <si>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</si>
  <si>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</si>
  <si>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</si>
  <si>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</si>
  <si>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</si>
  <si>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</si>
  <si>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</si>
  <si>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</si>
  <si>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</si>
  <si>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</si>
  <si>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</si>
  <si>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</si>
  <si>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</si>
  <si>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</si>
  <si>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</si>
  <si>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</si>
  <si>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</si>
  <si>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</si>
  <si>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</si>
  <si>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</si>
  <si>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</si>
  <si>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</si>
  <si>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</si>
  <si>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</si>
  <si>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</si>
  <si>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</si>
  <si>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</si>
  <si>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</si>
  <si>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</si>
  <si>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</si>
  <si>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</si>
  <si>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</si>
  <si>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</si>
  <si>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</si>
  <si>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</si>
  <si>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</si>
  <si>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</si>
  <si>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</si>
  <si>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</si>
  <si>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</si>
  <si>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</si>
  <si>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</si>
  <si>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</si>
  <si>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</si>
  <si>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</si>
  <si>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</si>
  <si>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</si>
  <si>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</si>
  <si>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</si>
  <si>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</si>
  <si>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</si>
  <si>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</si>
  <si>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</si>
  <si>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</si>
  <si>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</si>
  <si>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</si>
  <si>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</si>
  <si>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</si>
  <si>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</si>
  <si>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</si>
  <si>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</si>
  <si>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</si>
  <si>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</si>
  <si>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</si>
  <si>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</si>
  <si>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</si>
  <si>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</si>
  <si>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</si>
  <si>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</si>
  <si>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</si>
  <si>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</si>
  <si>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</si>
  <si>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</si>
  <si>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</si>
  <si>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</si>
  <si>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</si>
  <si>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</si>
  <si>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</si>
  <si>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</si>
  <si>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</si>
  <si>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</si>
  <si>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</si>
  <si>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</si>
  <si>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</si>
  <si>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</si>
  <si>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</si>
  <si>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</si>
  <si>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</si>
  <si>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</si>
  <si>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</si>
  <si>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</si>
  <si>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</si>
  <si>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</si>
  <si>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</si>
  <si>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</si>
  <si>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</si>
  <si>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</si>
  <si>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</si>
  <si>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</si>
  <si>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</si>
  <si>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</si>
  <si>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</si>
  <si>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</si>
  <si>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</si>
  <si>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</si>
  <si>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</si>
  <si>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</si>
  <si>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</si>
  <si>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</si>
  <si>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</si>
  <si>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</si>
  <si>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</si>
  <si>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</si>
  <si>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</si>
  <si>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</si>
  <si>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</si>
  <si>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</si>
  <si>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</si>
  <si>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</si>
  <si>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</si>
  <si>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</si>
  <si>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</si>
  <si>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</si>
  <si>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</si>
  <si>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</si>
  <si>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</si>
  <si>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</si>
  <si>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</si>
  <si>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</si>
  <si>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</si>
  <si>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</si>
  <si>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</si>
  <si>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</si>
  <si>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</si>
  <si>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</si>
  <si>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</si>
  <si>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</si>
  <si>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</si>
  <si>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</si>
  <si>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</si>
  <si>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</si>
  <si>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</si>
  <si>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</si>
  <si>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</si>
  <si>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</si>
  <si>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</si>
  <si>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</si>
  <si>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</si>
  <si>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</si>
  <si>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</si>
  <si>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</si>
  <si>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</si>
  <si>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</si>
  <si>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</si>
  <si>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</si>
  <si>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</si>
  <si>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</si>
  <si>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</si>
  <si>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</si>
  <si>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</si>
  <si>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</si>
  <si>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</si>
  <si>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</si>
  <si>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</si>
  <si>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</si>
  <si>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</si>
  <si>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</si>
  <si>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</si>
  <si>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</si>
  <si>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</si>
  <si>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</si>
  <si>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</si>
  <si>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</si>
  <si>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</si>
  <si>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</si>
  <si>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</si>
  <si>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</si>
  <si>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</si>
  <si>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</si>
  <si>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</si>
  <si>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</si>
  <si>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</si>
  <si>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</si>
  <si>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</si>
  <si>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</si>
  <si>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</si>
  <si>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</si>
  <si>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</si>
  <si>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</si>
  <si>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</si>
  <si>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</si>
  <si>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</si>
  <si>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</si>
  <si>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</si>
  <si>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</si>
  <si>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</si>
  <si>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</si>
  <si>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</si>
  <si>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</si>
  <si>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</si>
  <si>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</si>
  <si>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</si>
  <si>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</si>
  <si>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</si>
  <si>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</si>
  <si>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</si>
  <si>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</si>
  <si>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</si>
  <si>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</si>
  <si>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</si>
  <si>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</si>
  <si>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</si>
  <si>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</si>
  <si>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</si>
  <si>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</si>
  <si>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</si>
  <si>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</si>
  <si>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</si>
  <si>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</si>
  <si>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</si>
  <si>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</si>
  <si>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</si>
  <si>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</si>
  <si>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</si>
  <si>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</si>
  <si>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</si>
  <si>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</si>
  <si>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</si>
  <si>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</si>
  <si>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</si>
  <si>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</si>
  <si>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</si>
  <si>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</si>
  <si>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</si>
  <si>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</si>
  <si>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</si>
  <si>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</si>
  <si>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</si>
  <si>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</si>
  <si>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</si>
  <si>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</si>
  <si>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</si>
  <si>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</si>
  <si>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</si>
  <si>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</si>
  <si>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</si>
  <si>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</si>
  <si>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</si>
  <si>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</si>
  <si>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</si>
  <si>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</si>
  <si>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</si>
  <si>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</si>
  <si>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</si>
  <si>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</si>
  <si>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</si>
  <si>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</si>
  <si>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</si>
  <si>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</si>
  <si>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</si>
  <si>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</si>
  <si>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</si>
  <si>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</si>
  <si>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</si>
  <si>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</si>
  <si>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</si>
  <si>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</si>
  <si>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</si>
  <si>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</si>
  <si>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</si>
  <si>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</si>
  <si>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</si>
  <si>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</si>
  <si>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</si>
  <si>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</si>
  <si>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</si>
  <si>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</si>
  <si>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</si>
  <si>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</si>
  <si>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</si>
  <si>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</si>
  <si>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</si>
  <si>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</si>
  <si>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</si>
  <si>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</si>
  <si>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</si>
  <si>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</si>
  <si>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</si>
  <si>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</si>
  <si>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</si>
  <si>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</si>
  <si>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</si>
  <si>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</si>
  <si>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</si>
  <si>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</si>
  <si>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</si>
  <si>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</si>
  <si>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</si>
  <si>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</si>
  <si>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</si>
  <si>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</si>
  <si>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</si>
  <si>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</si>
  <si>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</si>
  <si>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</si>
  <si>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</si>
  <si>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</si>
  <si>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</si>
  <si>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</si>
  <si>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</si>
  <si>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</si>
  <si>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</si>
  <si>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</si>
  <si>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</si>
  <si>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</si>
  <si>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</si>
  <si>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</si>
  <si>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</si>
  <si>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</si>
  <si>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</si>
  <si>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</si>
  <si>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</si>
  <si>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</si>
  <si>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</si>
  <si>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</si>
  <si>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</si>
  <si>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</si>
  <si>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</si>
  <si>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</si>
  <si>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</si>
  <si>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</si>
  <si>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</si>
  <si>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</si>
  <si>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</si>
  <si>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</si>
  <si>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</si>
  <si>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</si>
  <si>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</si>
  <si>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</si>
  <si>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</si>
  <si>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</si>
  <si>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</si>
  <si>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</si>
  <si>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</si>
  <si>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</si>
  <si>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</si>
  <si>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</si>
  <si>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</si>
  <si>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</si>
  <si>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</si>
  <si>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</si>
  <si>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</si>
  <si>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</si>
  <si>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</si>
  <si>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</si>
  <si>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</si>
  <si>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</si>
  <si>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</si>
  <si>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</si>
  <si>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</si>
  <si>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</si>
  <si>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</si>
  <si>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</si>
  <si>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</si>
  <si>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</si>
  <si>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</si>
  <si>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</si>
  <si>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</si>
  <si>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</si>
  <si>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</si>
  <si>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</si>
  <si>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</si>
  <si>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</si>
  <si>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</si>
  <si>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</si>
  <si>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</si>
  <si>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</si>
  <si>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</si>
  <si>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</si>
  <si>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</si>
  <si>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</si>
  <si>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</si>
  <si>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</si>
  <si>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</si>
  <si>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</si>
  <si>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</si>
  <si>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</si>
  <si>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</si>
  <si>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</si>
  <si>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</si>
  <si>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</si>
  <si>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</si>
  <si>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</si>
  <si>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</si>
  <si>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</si>
  <si>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</si>
  <si>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</si>
  <si>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</si>
  <si>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</si>
  <si>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</si>
  <si>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</si>
  <si>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</si>
  <si>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</si>
  <si>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</si>
  <si>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</si>
  <si>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</si>
  <si>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</si>
  <si>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</si>
  <si>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</si>
  <si>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</si>
  <si>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</si>
  <si>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</si>
  <si>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</si>
  <si>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</si>
  <si>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</si>
  <si>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</si>
  <si>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</si>
  <si>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</si>
  <si>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</si>
  <si>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</si>
  <si>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</si>
  <si>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</si>
  <si>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</si>
  <si>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</si>
  <si>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</si>
  <si>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</si>
  <si>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</si>
  <si>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</si>
  <si>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</si>
  <si>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</si>
  <si>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</si>
  <si>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</si>
  <si>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</si>
  <si>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</si>
  <si>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</si>
  <si>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</si>
  <si>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</si>
  <si>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</si>
  <si>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</si>
  <si>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</si>
  <si>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</si>
  <si>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</si>
  <si>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</si>
  <si>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</si>
  <si>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</si>
  <si>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</si>
  <si>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</si>
  <si>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</si>
  <si>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</si>
  <si>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</si>
  <si>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</si>
  <si>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</si>
  <si>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</si>
  <si>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</si>
  <si>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</si>
  <si>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</si>
  <si>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</si>
  <si>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</si>
  <si>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</si>
  <si>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</si>
  <si>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</si>
  <si>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</si>
  <si>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</si>
  <si>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</si>
  <si>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</si>
  <si>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</si>
  <si>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</si>
  <si>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</si>
  <si>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</si>
  <si>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</si>
  <si>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</si>
  <si>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</si>
  <si>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</si>
  <si>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</si>
  <si>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</si>
  <si>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</si>
  <si>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</si>
  <si>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</si>
  <si>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</si>
  <si>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</si>
  <si>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</si>
  <si>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</si>
  <si>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</si>
  <si>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</si>
  <si>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</si>
  <si>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</si>
  <si>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</si>
  <si>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</si>
  <si>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</si>
  <si>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</si>
  <si>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</si>
  <si>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</si>
  <si>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</si>
  <si>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</si>
  <si>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</si>
  <si>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</si>
  <si>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</si>
  <si>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</si>
  <si>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</si>
  <si>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</si>
  <si>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</si>
  <si>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</si>
  <si>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</si>
  <si>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</si>
  <si>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</si>
  <si>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</si>
  <si>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</si>
  <si>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</si>
  <si>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</si>
  <si>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</si>
  <si>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</si>
  <si>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</si>
  <si>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</si>
  <si>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</si>
  <si>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</si>
  <si>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</si>
  <si>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</si>
  <si>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</si>
  <si>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</si>
  <si>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</si>
  <si>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</si>
  <si>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</si>
  <si>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</si>
  <si>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</si>
  <si>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</si>
  <si>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</si>
  <si>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</si>
  <si>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</si>
  <si>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</si>
  <si>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</si>
  <si>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</si>
  <si>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</si>
  <si>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</si>
  <si>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</si>
  <si>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</si>
  <si>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</si>
  <si>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</si>
  <si>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</si>
  <si>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</si>
  <si>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</si>
  <si>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</si>
  <si>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</si>
  <si>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</si>
  <si>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</si>
  <si>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</si>
  <si>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</si>
  <si>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</si>
  <si>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</si>
  <si>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</si>
  <si>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</si>
  <si>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</si>
  <si>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</si>
  <si>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</si>
  <si>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</si>
  <si>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</si>
  <si>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</si>
  <si>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</si>
  <si>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</si>
  <si>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</si>
  <si>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</si>
  <si>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</si>
  <si>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</si>
  <si>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</si>
  <si>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</si>
  <si>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</si>
  <si>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</si>
  <si>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</si>
  <si>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</si>
  <si>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</si>
  <si>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</si>
  <si>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</si>
  <si>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</si>
  <si>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</si>
  <si>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</si>
  <si>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</si>
  <si>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</si>
  <si>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</si>
  <si>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</si>
  <si>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</si>
  <si>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</si>
  <si>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</si>
  <si>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</si>
  <si>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</si>
  <si>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</si>
  <si>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</si>
  <si>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</si>
  <si>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</si>
  <si>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</si>
  <si>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</si>
  <si>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</si>
  <si>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</si>
  <si>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</si>
  <si>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</si>
  <si>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</si>
  <si>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</si>
  <si>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</si>
  <si>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</si>
  <si>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</si>
  <si>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</si>
  <si>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</si>
  <si>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</si>
  <si>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</si>
  <si>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</si>
  <si>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</si>
  <si>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</si>
  <si>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</si>
  <si>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</si>
  <si>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</si>
  <si>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</si>
  <si>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</si>
  <si>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</si>
  <si>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</si>
  <si>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</si>
  <si>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</si>
  <si>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</si>
  <si>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</si>
  <si>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</si>
  <si>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</si>
  <si>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</si>
  <si>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</si>
  <si>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</si>
  <si>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</si>
  <si>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</si>
  <si>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</si>
  <si>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</si>
  <si>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</si>
  <si>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</si>
  <si>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</si>
  <si>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</si>
  <si>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</si>
  <si>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</si>
  <si>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</si>
  <si>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</si>
  <si>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</si>
  <si>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</si>
  <si>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</si>
  <si>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</si>
  <si>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</si>
  <si>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</si>
  <si>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</si>
  <si>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</si>
  <si>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</si>
  <si>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</si>
  <si>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</si>
  <si>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</si>
  <si>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</si>
  <si>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</si>
  <si>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</si>
  <si>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</si>
  <si>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</si>
  <si>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</si>
  <si>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</si>
  <si>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</si>
  <si>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</si>
  <si>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</si>
  <si>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</si>
  <si>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</si>
  <si>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</si>
  <si>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</si>
  <si>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</si>
  <si>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</si>
  <si>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</si>
  <si>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</si>
  <si>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</si>
  <si>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</si>
  <si>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</si>
  <si>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</si>
  <si>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</si>
  <si>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</si>
  <si>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</si>
  <si>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</si>
  <si>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</si>
  <si>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</si>
  <si>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</si>
  <si>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</si>
  <si>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</si>
  <si>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</si>
  <si>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</si>
  <si>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</si>
  <si>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</si>
  <si>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</si>
  <si>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</si>
  <si>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</si>
  <si>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</si>
  <si>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</si>
  <si>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</si>
  <si>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</si>
  <si>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</si>
  <si>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</si>
  <si>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</si>
  <si>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</si>
  <si>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</si>
  <si>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</si>
  <si>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</si>
  <si>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</si>
  <si>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</si>
  <si>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</si>
  <si>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</si>
  <si>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</si>
  <si>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</si>
  <si>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</si>
  <si>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</si>
  <si>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</si>
  <si>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</si>
  <si>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</si>
  <si>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</si>
  <si>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</si>
  <si>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</si>
  <si>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</si>
  <si>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</si>
  <si>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</si>
  <si>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</si>
  <si>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</si>
  <si>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</si>
  <si>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</si>
  <si>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</si>
  <si>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</si>
  <si>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</si>
  <si>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</si>
  <si>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</si>
  <si>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</si>
  <si>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</si>
  <si>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</si>
  <si>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</si>
  <si>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</si>
  <si>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</si>
  <si>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</si>
  <si>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</si>
  <si>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</si>
  <si>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</si>
  <si>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</si>
  <si>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</si>
  <si>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</si>
  <si>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</si>
  <si>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</si>
  <si>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</si>
  <si>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</si>
  <si>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</si>
  <si>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</si>
  <si>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</si>
  <si>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</si>
  <si>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</si>
  <si>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</si>
  <si>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</si>
  <si>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</si>
  <si>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</si>
  <si>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</si>
  <si>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</si>
  <si>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</si>
  <si>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</si>
  <si>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</si>
  <si>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</si>
  <si>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</si>
  <si>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</si>
  <si>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</si>
  <si>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</si>
  <si>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</si>
  <si>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</si>
  <si>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</si>
  <si>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</si>
  <si>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</si>
  <si>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</si>
  <si>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</si>
  <si>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</si>
  <si>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</si>
  <si>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</si>
  <si>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</si>
  <si>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</si>
  <si>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</si>
  <si>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</si>
  <si>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</si>
  <si>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</si>
  <si>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</si>
  <si>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</si>
  <si>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</si>
  <si>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</si>
  <si>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</si>
  <si>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</si>
  <si>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</si>
  <si>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</si>
  <si>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</si>
  <si>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</si>
  <si>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</si>
  <si>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</si>
  <si>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</si>
  <si>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</si>
  <si>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</si>
  <si>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</si>
  <si>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</si>
  <si>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</si>
  <si>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</si>
  <si>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</si>
  <si>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</si>
  <si>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</si>
  <si>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</si>
  <si>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</si>
  <si>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</si>
  <si>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</si>
  <si>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</si>
  <si>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</si>
  <si>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</si>
  <si>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</si>
  <si>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</si>
  <si>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</si>
  <si>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</si>
  <si>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</si>
  <si>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</si>
  <si>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</si>
  <si>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</si>
  <si>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</si>
  <si>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</si>
  <si>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</si>
  <si>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</si>
  <si>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</si>
  <si>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</si>
  <si>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</si>
  <si>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</si>
  <si>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</si>
  <si>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</si>
  <si>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</si>
  <si>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</si>
  <si>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</si>
  <si>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</si>
  <si>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</si>
  <si>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</si>
  <si>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</si>
  <si>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</si>
  <si>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</si>
  <si>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</si>
  <si>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</si>
  <si>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</si>
  <si>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</si>
  <si>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</si>
  <si>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</si>
  <si>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</si>
  <si>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</si>
  <si>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</si>
  <si>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</si>
  <si>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</si>
  <si>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</si>
  <si>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</si>
  <si>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</si>
  <si>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</si>
  <si>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</si>
  <si>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</si>
  <si>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</si>
  <si>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</si>
  <si>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</si>
  <si>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</si>
  <si>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</si>
  <si>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</si>
  <si>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</si>
  <si>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</si>
  <si>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</si>
  <si>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</si>
  <si>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</si>
  <si>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</si>
  <si>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</si>
  <si>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</si>
  <si>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</si>
  <si>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</si>
  <si>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</si>
  <si>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</si>
  <si>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</si>
  <si>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</si>
  <si>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</si>
  <si>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</si>
  <si>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</si>
  <si>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</si>
  <si>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</si>
  <si>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</si>
  <si>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</si>
  <si>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</si>
  <si>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</si>
  <si>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</si>
  <si>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</si>
  <si>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</si>
  <si>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</si>
  <si>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</si>
  <si>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</si>
  <si>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</si>
  <si>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</si>
  <si>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</si>
  <si>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</si>
  <si>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</si>
  <si>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</si>
  <si>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</si>
  <si>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</si>
  <si>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</si>
  <si>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</si>
  <si>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</si>
  <si>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</si>
  <si>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</si>
  <si>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</si>
  <si>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</si>
  <si>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</si>
  <si>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</si>
  <si>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</si>
  <si>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</si>
  <si>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</si>
  <si>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</si>
  <si>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</si>
  <si>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</si>
  <si>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</si>
  <si>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</si>
  <si>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</si>
  <si>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</si>
  <si>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</si>
  <si>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</si>
  <si>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</si>
  <si>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</si>
  <si>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</si>
  <si>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</si>
  <si>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</si>
  <si>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</si>
  <si>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</si>
  <si>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</si>
  <si>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</si>
  <si>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</si>
  <si>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</si>
  <si>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</si>
  <si>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</si>
  <si>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</si>
  <si>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</si>
  <si>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</si>
  <si>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</si>
  <si>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</si>
  <si>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</si>
  <si>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</si>
  <si>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</si>
  <si>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</si>
  <si>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</si>
  <si>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</si>
  <si>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</si>
  <si>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</si>
  <si>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</si>
  <si>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</si>
  <si>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</si>
  <si>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</si>
  <si>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</si>
  <si>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</si>
  <si>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</si>
  <si>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</si>
  <si>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</si>
  <si>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</si>
  <si>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</si>
  <si>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</si>
  <si>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</si>
  <si>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</si>
  <si>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</si>
  <si>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</si>
  <si>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</si>
  <si>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</si>
  <si>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</si>
  <si>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</si>
  <si>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</si>
  <si>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</si>
  <si>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</si>
  <si>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</si>
  <si>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</si>
  <si>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</si>
  <si>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</si>
  <si>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</si>
  <si>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</si>
  <si>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</si>
  <si>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</si>
  <si>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</si>
  <si>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</si>
  <si>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</si>
  <si>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</si>
  <si>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</si>
  <si>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</si>
  <si>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</si>
  <si>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</si>
  <si>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</si>
  <si>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</si>
  <si>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</si>
  <si>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</si>
  <si>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</si>
  <si>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</si>
  <si>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</si>
  <si>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</si>
  <si>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</si>
  <si>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</si>
  <si>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</si>
  <si>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</si>
  <si>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</si>
  <si>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</si>
  <si>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</si>
  <si>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</si>
  <si>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</si>
  <si>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</si>
  <si>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</si>
  <si>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</si>
  <si>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</si>
  <si>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</si>
  <si>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</si>
  <si>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</si>
  <si>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</si>
  <si>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</si>
  <si>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</si>
  <si>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</si>
  <si>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</si>
  <si>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</si>
  <si>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</si>
  <si>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</si>
  <si>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</si>
  <si>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</si>
  <si>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</si>
  <si>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</si>
  <si>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</si>
  <si>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</si>
  <si>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</si>
  <si>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</si>
  <si>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</si>
  <si>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</si>
  <si>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</si>
  <si>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</si>
  <si>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</si>
  <si>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</si>
  <si>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</si>
  <si>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</si>
  <si>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</si>
  <si>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</si>
  <si>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</si>
  <si>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</si>
  <si>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</si>
  <si>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</si>
  <si>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</si>
  <si>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</si>
  <si>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</si>
  <si>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</si>
  <si>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</si>
  <si>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</si>
  <si>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</si>
  <si>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</si>
  <si>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</si>
  <si>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</si>
  <si>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</si>
  <si>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</si>
  <si>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</si>
  <si>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</si>
  <si>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</si>
  <si>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</si>
  <si>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</si>
  <si>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</si>
  <si>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</si>
  <si>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</si>
  <si>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</si>
  <si>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</si>
  <si>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</si>
  <si>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</si>
  <si>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</si>
  <si>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</si>
  <si>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</si>
  <si>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</si>
  <si>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</si>
  <si>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</si>
  <si>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</si>
  <si>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</si>
  <si>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</si>
  <si>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</si>
  <si>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</si>
  <si>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</si>
  <si>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</si>
  <si>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</si>
  <si>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</si>
  <si>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</si>
  <si>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</si>
  <si>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</si>
  <si>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</si>
  <si>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</si>
  <si>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</si>
  <si>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</si>
  <si>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</si>
  <si>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</si>
  <si>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</si>
  <si>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</si>
  <si>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</si>
  <si>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</si>
  <si>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</si>
  <si>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</si>
  <si>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</si>
  <si>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</si>
  <si>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</si>
  <si>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</si>
  <si>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</si>
  <si>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</si>
  <si>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</si>
  <si>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</si>
  <si>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</si>
  <si>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</si>
  <si>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</si>
  <si>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</si>
  <si>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</si>
  <si>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</si>
  <si>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</si>
  <si>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</si>
  <si>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</si>
  <si>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</si>
  <si>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</si>
  <si>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</si>
  <si>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</si>
  <si>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</si>
  <si>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</si>
  <si>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</si>
  <si>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</si>
  <si>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</si>
  <si>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</si>
  <si>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</si>
  <si>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</si>
  <si>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</si>
  <si>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</si>
  <si>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</si>
  <si>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</si>
  <si>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</si>
  <si>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</si>
  <si>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</si>
  <si>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</si>
  <si>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</si>
  <si>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</si>
  <si>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</si>
  <si>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</si>
  <si>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</si>
  <si>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</si>
  <si>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</si>
  <si>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</si>
  <si>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</si>
  <si>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</si>
  <si>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</si>
  <si>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</si>
  <si>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</si>
  <si>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</si>
  <si>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</si>
  <si>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</si>
  <si>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</si>
  <si>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</si>
  <si>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</si>
  <si>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</si>
  <si>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</si>
  <si>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</si>
  <si>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</si>
  <si>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</si>
  <si>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</si>
  <si>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</si>
  <si>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</si>
  <si>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</si>
  <si>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</si>
  <si>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</si>
  <si>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</si>
  <si>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</si>
  <si>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</si>
  <si>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</si>
  <si>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</si>
  <si>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</si>
  <si>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</si>
  <si>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</si>
  <si>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</si>
  <si>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</si>
  <si>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</si>
  <si>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</si>
  <si>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</si>
  <si>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</si>
  <si>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</si>
  <si>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</si>
  <si>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</si>
  <si>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</si>
  <si>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</si>
  <si>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</si>
  <si>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</si>
  <si>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</si>
  <si>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</si>
  <si>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</si>
  <si>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</si>
  <si>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</si>
  <si>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</si>
  <si>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</si>
  <si>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</si>
  <si>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</si>
  <si>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</si>
  <si>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</si>
  <si>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</si>
  <si>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</si>
  <si>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</si>
  <si>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</si>
  <si>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</si>
  <si>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</si>
  <si>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</si>
  <si>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</si>
  <si>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</si>
  <si>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</si>
  <si>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</si>
  <si>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</si>
  <si>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</si>
  <si>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</si>
  <si>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</si>
  <si>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</si>
  <si>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</si>
  <si>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</si>
  <si>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</si>
  <si>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</si>
  <si>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</si>
  <si>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</si>
  <si>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</si>
  <si>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</si>
  <si>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</si>
  <si>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</si>
  <si>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</si>
  <si>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</si>
  <si>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</si>
  <si>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</si>
  <si>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</si>
  <si>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</si>
  <si>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</si>
  <si>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</si>
  <si>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</si>
  <si>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</si>
  <si>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</si>
  <si>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</si>
  <si>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</si>
  <si>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</si>
  <si>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</si>
  <si>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</si>
  <si>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</si>
  <si>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</si>
  <si>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</si>
  <si>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</si>
  <si>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</si>
  <si>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</si>
  <si>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</si>
  <si>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</si>
  <si>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</si>
  <si>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</si>
  <si>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</si>
  <si>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</si>
  <si>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</si>
  <si>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</si>
  <si>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</si>
  <si>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</si>
  <si>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</si>
  <si>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</si>
  <si>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</si>
  <si>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</si>
  <si>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</si>
  <si>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</si>
  <si>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</si>
  <si>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</si>
  <si>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</si>
  <si>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</si>
  <si>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</si>
  <si>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</si>
  <si>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</si>
  <si>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</si>
  <si>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</si>
  <si>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</si>
  <si>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</si>
  <si>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</si>
  <si>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</si>
  <si>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</si>
  <si>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</si>
  <si>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</si>
  <si>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</si>
  <si>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</si>
  <si>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</si>
  <si>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</si>
  <si>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</si>
  <si>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</si>
  <si>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</si>
  <si>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</si>
  <si>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</si>
  <si>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</si>
  <si>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</si>
  <si>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</si>
  <si>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</si>
  <si>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</si>
  <si>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</si>
  <si>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</si>
  <si>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</si>
  <si>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</si>
  <si>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</si>
  <si>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</si>
  <si>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</si>
  <si>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</si>
  <si>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</si>
  <si>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</si>
  <si>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</si>
  <si>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</si>
  <si>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</si>
  <si>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</si>
  <si>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</si>
  <si>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</si>
  <si>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</si>
  <si>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</si>
  <si>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</si>
  <si>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</si>
  <si>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</si>
  <si>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</si>
  <si>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</si>
  <si>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</si>
  <si>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</si>
  <si>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</si>
  <si>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</si>
  <si>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</si>
  <si>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</si>
  <si>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</si>
  <si>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</si>
  <si>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</si>
  <si>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</si>
  <si>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</si>
  <si>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</si>
  <si>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</si>
  <si>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</si>
  <si>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</si>
  <si>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</si>
  <si>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</si>
  <si>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</si>
  <si>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</si>
  <si>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</si>
  <si>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</si>
  <si>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</si>
  <si>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</si>
  <si>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</si>
  <si>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</si>
  <si>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</si>
  <si>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</si>
  <si>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</si>
  <si>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</si>
  <si>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</si>
  <si>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</si>
  <si>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</si>
  <si>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</si>
  <si>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</si>
  <si>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</si>
  <si>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</si>
  <si>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</si>
  <si>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</si>
  <si>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</si>
  <si>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</si>
  <si>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</si>
  <si>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</si>
  <si>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</si>
  <si>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</si>
  <si>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</si>
  <si>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</si>
  <si>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</si>
  <si>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</si>
  <si>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</si>
  <si>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</si>
  <si>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</si>
  <si>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</si>
  <si>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</si>
  <si>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</si>
  <si>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</si>
  <si>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</si>
  <si>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</si>
  <si>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</si>
  <si>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</si>
  <si>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</si>
  <si>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</si>
  <si>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</si>
  <si>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</si>
  <si>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</si>
  <si>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</si>
  <si>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</si>
  <si>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</si>
  <si>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</si>
  <si>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</si>
  <si>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</si>
  <si>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</si>
  <si>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</si>
  <si>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</si>
  <si>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</si>
  <si>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</si>
  <si>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</si>
  <si>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</si>
  <si>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</si>
  <si>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</si>
  <si>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</si>
  <si>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</si>
  <si>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</si>
  <si>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</si>
  <si>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</si>
  <si>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</si>
  <si>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</si>
  <si>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</si>
  <si>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</si>
  <si>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</si>
  <si>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</si>
  <si>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</si>
  <si>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</si>
  <si>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</si>
  <si>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</si>
  <si>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</si>
  <si>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</si>
  <si>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</si>
  <si>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</si>
  <si>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</si>
  <si>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</si>
  <si>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</si>
  <si>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</si>
  <si>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</si>
  <si>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</si>
  <si>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</si>
  <si>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</si>
  <si>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</si>
  <si>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</si>
  <si>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</si>
  <si>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</si>
  <si>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</si>
  <si>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</si>
  <si>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</si>
  <si>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</si>
  <si>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</si>
  <si>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</si>
  <si>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</si>
  <si>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</si>
  <si>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</si>
  <si>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</si>
  <si>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</si>
  <si>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</si>
  <si>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</si>
  <si>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</si>
  <si>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</si>
  <si>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</si>
  <si>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</si>
  <si>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</si>
  <si>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</si>
  <si>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</si>
  <si>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</si>
  <si>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</si>
  <si>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</si>
  <si>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</si>
  <si>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</si>
  <si>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</si>
  <si>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</si>
  <si>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</si>
  <si>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</si>
  <si>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</si>
  <si>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</si>
  <si>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</si>
  <si>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</si>
  <si>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</si>
  <si>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</si>
  <si>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</si>
  <si>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</si>
  <si>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</si>
  <si>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</si>
  <si>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</si>
  <si>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</si>
  <si>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</si>
  <si>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</si>
  <si>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</si>
  <si>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</si>
  <si>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</si>
  <si>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</si>
  <si>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</si>
  <si>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</si>
  <si>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</si>
  <si>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</si>
  <si>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</si>
  <si>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</si>
  <si>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</si>
  <si>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</si>
  <si>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</si>
  <si>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</si>
  <si>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</si>
  <si>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</si>
  <si>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</si>
  <si>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</si>
  <si>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</si>
  <si>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</si>
  <si>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</si>
  <si>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</si>
  <si>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</si>
  <si>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</si>
  <si>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</si>
  <si>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</si>
  <si>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</si>
  <si>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</si>
  <si>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</si>
  <si>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</si>
  <si>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</si>
  <si>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</si>
  <si>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</si>
  <si>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</si>
  <si>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</si>
  <si>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</si>
  <si>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</si>
  <si>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</si>
  <si>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</si>
  <si>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</si>
  <si>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</si>
  <si>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</si>
  <si>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</si>
  <si>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</si>
  <si>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</si>
  <si>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</si>
  <si>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</si>
  <si>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</si>
  <si>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</si>
  <si>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</si>
  <si>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</si>
  <si>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</si>
  <si>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</si>
  <si>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</si>
  <si>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</si>
  <si>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</si>
  <si>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</si>
  <si>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</si>
  <si>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</si>
  <si>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</si>
  <si>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</si>
  <si>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</si>
  <si>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</si>
  <si>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</si>
  <si>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</si>
  <si>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</si>
  <si>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</si>
  <si>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</si>
  <si>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</si>
  <si>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</si>
  <si>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</si>
  <si>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</si>
  <si>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</si>
  <si>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</si>
  <si>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</si>
  <si>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</si>
  <si>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</si>
  <si>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</si>
  <si>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</si>
  <si>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</si>
  <si>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</si>
  <si>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</si>
  <si>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</si>
  <si>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</si>
  <si>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</si>
  <si>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</si>
  <si>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</si>
  <si>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</si>
  <si>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</si>
  <si>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</si>
  <si>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</si>
  <si>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</si>
  <si>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</si>
  <si>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</si>
  <si>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</si>
  <si>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</si>
  <si>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</si>
  <si>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</si>
  <si>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</si>
  <si>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</si>
  <si>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</si>
  <si>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</si>
  <si>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</si>
  <si>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</si>
  <si>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</si>
  <si>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</si>
  <si>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</si>
  <si>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</si>
  <si>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</si>
  <si>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</si>
  <si>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</si>
  <si>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</si>
  <si>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</si>
  <si>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</si>
  <si>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</si>
  <si>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</si>
  <si>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</si>
  <si>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</si>
  <si>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</si>
  <si>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</si>
  <si>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</si>
  <si>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</si>
  <si>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</si>
  <si>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</si>
  <si>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</si>
  <si>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</si>
  <si>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</si>
  <si>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</si>
  <si>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</si>
  <si>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</si>
  <si>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</si>
  <si>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</si>
  <si>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</si>
  <si>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</si>
  <si>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</si>
  <si>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</si>
  <si>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</si>
  <si>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</si>
  <si>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</si>
  <si>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</si>
  <si>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</si>
  <si>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</si>
  <si>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</si>
  <si>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</si>
  <si>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</si>
  <si>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</si>
  <si>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</si>
  <si>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</si>
  <si>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</si>
  <si>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</si>
  <si>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</si>
  <si>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</si>
  <si>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</si>
  <si>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</si>
  <si>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</si>
  <si>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</si>
  <si>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</si>
  <si>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</si>
  <si>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</si>
  <si>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</si>
  <si>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</si>
  <si>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</si>
  <si>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</si>
  <si>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</si>
  <si>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</si>
  <si>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</si>
  <si>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</si>
  <si>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</si>
  <si>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</si>
  <si>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</si>
  <si>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</si>
  <si>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</si>
  <si>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</si>
  <si>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</si>
  <si>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</si>
  <si>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</si>
  <si>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</si>
  <si>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</si>
  <si>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</si>
  <si>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</si>
  <si>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</si>
  <si>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</si>
  <si>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</si>
  <si>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</si>
  <si>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</si>
  <si>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</si>
  <si>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</si>
  <si>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</si>
  <si>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</si>
  <si>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</si>
  <si>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</si>
  <si>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</si>
  <si>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</si>
  <si>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</si>
  <si>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</si>
  <si>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</si>
  <si>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</si>
  <si>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</si>
  <si>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</si>
  <si>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</si>
  <si>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</si>
  <si>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</si>
  <si>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</si>
  <si>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</si>
  <si>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</si>
  <si>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</si>
  <si>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</si>
  <si>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</si>
  <si>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</si>
  <si>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</si>
  <si>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</si>
  <si>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</si>
  <si>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</si>
  <si>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</si>
  <si>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</si>
  <si>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</si>
  <si>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</si>
  <si>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</si>
  <si>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</si>
  <si>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</si>
  <si>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</si>
  <si>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</si>
  <si>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</si>
  <si>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</si>
  <si>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</si>
  <si>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</si>
  <si>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</si>
  <si>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</si>
  <si>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</si>
  <si>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</si>
  <si>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</si>
  <si>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</si>
  <si>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</si>
  <si>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</si>
  <si>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</si>
  <si>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</si>
  <si>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</si>
  <si>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</si>
  <si>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</si>
  <si>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</si>
  <si>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</si>
  <si>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</si>
  <si>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</si>
  <si>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</si>
  <si>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</si>
  <si>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</si>
  <si>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</si>
  <si>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</si>
  <si>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</si>
  <si>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</si>
  <si>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</si>
  <si>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</si>
  <si>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</si>
  <si>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</si>
  <si>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</si>
  <si>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</si>
  <si>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</si>
  <si>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</si>
  <si>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</si>
  <si>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</si>
  <si>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</si>
  <si>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</si>
  <si>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</si>
  <si>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</si>
  <si>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</si>
  <si>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</si>
  <si>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</si>
  <si>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</si>
  <si>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</si>
  <si>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</si>
  <si>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</si>
  <si>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</si>
  <si>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</si>
  <si>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</si>
  <si>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</si>
  <si>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</si>
  <si>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</si>
  <si>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</si>
  <si>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</si>
  <si>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</si>
  <si>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</si>
  <si>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</si>
  <si>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</si>
  <si>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</si>
  <si>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</si>
  <si>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</si>
  <si>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</si>
  <si>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</si>
  <si>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</si>
  <si>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</si>
  <si>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</si>
  <si>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</si>
  <si>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</si>
  <si>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</si>
  <si>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</si>
  <si>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</si>
  <si>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</si>
  <si>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</si>
  <si>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</si>
  <si>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</si>
  <si>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</si>
  <si>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</si>
  <si>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</si>
  <si>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</si>
  <si>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</si>
  <si>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</si>
  <si>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</si>
  <si>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</si>
  <si>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</si>
  <si>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</si>
  <si>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</si>
  <si>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</si>
  <si>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</si>
  <si>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</si>
  <si>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</si>
  <si>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</si>
  <si>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</si>
  <si>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</si>
  <si>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</si>
  <si>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</si>
  <si>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</si>
  <si>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</si>
  <si>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</si>
  <si>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</si>
  <si>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</si>
  <si>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</si>
  <si>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</si>
  <si>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</si>
  <si>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</si>
  <si>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</si>
  <si>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</si>
  <si>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</si>
  <si>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</si>
  <si>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</si>
  <si>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</si>
  <si>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</si>
  <si>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</si>
  <si>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</si>
  <si>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</si>
  <si>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</si>
  <si>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</si>
  <si>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</si>
  <si>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</si>
  <si>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</si>
  <si>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</si>
  <si>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</si>
  <si>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</si>
  <si>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</si>
  <si>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</si>
  <si>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</si>
  <si>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</si>
  <si>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</si>
  <si>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</si>
  <si>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</si>
  <si>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</si>
  <si>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</si>
  <si>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</si>
  <si>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</si>
  <si>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</si>
  <si>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</si>
  <si>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</si>
  <si>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</si>
  <si>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</si>
  <si>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</si>
  <si>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</si>
  <si>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</si>
  <si>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</si>
  <si>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</si>
  <si>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</si>
  <si>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</si>
  <si>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</si>
  <si>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</si>
  <si>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</si>
  <si>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</si>
  <si>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</si>
  <si>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</si>
  <si>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</si>
  <si>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</si>
  <si>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</si>
  <si>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</si>
  <si>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</si>
  <si>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</si>
  <si>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</si>
  <si>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</si>
  <si>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</si>
  <si>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</si>
  <si>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</si>
  <si>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</si>
  <si>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</si>
  <si>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</si>
  <si>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</si>
  <si>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</si>
  <si>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</si>
  <si>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</si>
  <si>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</si>
  <si>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</si>
  <si>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</si>
  <si>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</si>
  <si>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</si>
  <si>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</si>
  <si>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</si>
  <si>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</si>
  <si>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</si>
  <si>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</si>
  <si>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</si>
  <si>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</si>
  <si>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</si>
  <si>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</si>
  <si>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</si>
  <si>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</si>
  <si>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</si>
  <si>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</si>
  <si>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</si>
  <si>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</si>
  <si>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</si>
  <si>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</si>
  <si>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</si>
  <si>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</si>
  <si>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</si>
  <si>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</si>
  <si>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</si>
  <si>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</si>
  <si>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</si>
  <si>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</si>
  <si>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</si>
  <si>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</si>
  <si>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</si>
  <si>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</si>
  <si>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</si>
  <si>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</si>
  <si>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</si>
  <si>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</si>
  <si>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</si>
  <si>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</si>
  <si>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</si>
  <si>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</si>
  <si>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</si>
  <si>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</si>
  <si>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</si>
  <si>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</si>
  <si>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</si>
  <si>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</si>
  <si>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</si>
  <si>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</si>
  <si>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</si>
  <si>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</si>
  <si>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</si>
  <si>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</si>
  <si>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</si>
  <si>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</si>
  <si>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</si>
  <si>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</si>
  <si>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</si>
  <si>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</si>
  <si>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</si>
  <si>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</si>
  <si>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</si>
  <si>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</si>
  <si>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</si>
  <si>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</si>
  <si>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</si>
  <si>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</si>
  <si>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</si>
  <si>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</si>
  <si>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</si>
  <si>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</si>
  <si>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</si>
  <si>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</si>
  <si>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</si>
  <si>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</si>
  <si>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</si>
  <si>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</si>
  <si>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</si>
  <si>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</si>
  <si>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</si>
  <si>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</si>
  <si>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</si>
  <si>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</si>
  <si>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</si>
  <si>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</si>
  <si>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</si>
  <si>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</si>
  <si>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</si>
  <si>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</si>
  <si>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</si>
  <si>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</si>
  <si>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</si>
  <si>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</si>
  <si>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</si>
  <si>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</si>
  <si>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</si>
  <si>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</si>
  <si>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</si>
  <si>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</si>
  <si>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</si>
  <si>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</si>
  <si>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</si>
  <si>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</si>
  <si>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</si>
  <si>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</si>
  <si>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</si>
  <si>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</si>
  <si>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</si>
  <si>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</si>
  <si>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</si>
  <si>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</si>
  <si>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</si>
  <si>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</si>
  <si>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</si>
  <si>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</si>
  <si>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</si>
  <si>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</si>
  <si>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</si>
  <si>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</si>
  <si>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</si>
  <si>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</si>
  <si>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</si>
  <si>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</si>
  <si>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</si>
  <si>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</si>
  <si>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</si>
  <si>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</si>
  <si>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</si>
  <si>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</si>
  <si>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</si>
  <si>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</si>
  <si>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</si>
  <si>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</si>
  <si>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</si>
  <si>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</si>
  <si>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</si>
  <si>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</si>
  <si>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</si>
  <si>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</si>
  <si>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</si>
  <si>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</si>
  <si>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</si>
  <si>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</si>
  <si>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</si>
  <si>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</si>
  <si>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</si>
  <si>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</si>
  <si>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</si>
  <si>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</si>
  <si>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</si>
  <si>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</si>
  <si>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</si>
  <si>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</si>
  <si>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</si>
  <si>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</si>
  <si>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</si>
  <si>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</si>
  <si>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</si>
  <si>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</si>
  <si>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</si>
  <si>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</si>
  <si>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</si>
  <si>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</si>
  <si>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</si>
  <si>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</si>
  <si>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</si>
  <si>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</si>
  <si>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</si>
  <si>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</si>
  <si>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</si>
  <si>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</si>
  <si>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</si>
  <si>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</si>
  <si>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</si>
  <si>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</si>
  <si>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</si>
  <si>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</si>
  <si>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</si>
  <si>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</si>
  <si>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</si>
  <si>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</si>
  <si>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</si>
  <si>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</si>
  <si>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</si>
  <si>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</si>
  <si>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</si>
  <si>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</si>
  <si>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</si>
  <si>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</si>
  <si>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</si>
  <si>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</si>
  <si>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</si>
  <si>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</si>
  <si>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</si>
  <si>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</si>
  <si>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</si>
  <si>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</si>
  <si>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</si>
  <si>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</si>
  <si>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</si>
  <si>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</si>
  <si>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</si>
  <si>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</si>
  <si>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</si>
  <si>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</si>
  <si>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</si>
  <si>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</si>
  <si>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</si>
  <si>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</si>
  <si>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</si>
  <si>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</si>
  <si>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</si>
  <si>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</si>
  <si>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</si>
  <si>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</si>
  <si>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</si>
  <si>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</si>
  <si>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</si>
  <si>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</si>
  <si>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</si>
  <si>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</si>
  <si>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</si>
  <si>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</si>
  <si>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</si>
  <si>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</si>
  <si>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</si>
  <si>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</si>
  <si>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</si>
  <si>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</si>
  <si>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</si>
  <si>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</si>
  <si>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</si>
  <si>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</si>
  <si>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</si>
  <si>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</si>
  <si>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</si>
  <si>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</si>
  <si>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</si>
  <si>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</si>
  <si>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</si>
  <si>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</si>
  <si>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</si>
  <si>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</si>
  <si>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</si>
  <si>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</si>
  <si>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</si>
  <si>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</si>
  <si>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</si>
  <si>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</si>
  <si>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</si>
  <si>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</si>
  <si>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</si>
  <si>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</si>
  <si>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</si>
  <si>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</si>
  <si>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</si>
  <si>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</si>
  <si>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</si>
  <si>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</si>
  <si>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</si>
  <si>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</si>
  <si>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</si>
  <si>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</si>
  <si>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</si>
  <si>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</si>
  <si>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</si>
  <si>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</si>
  <si>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</si>
  <si>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</si>
  <si>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</si>
  <si>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</si>
  <si>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</si>
  <si>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</si>
  <si>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</si>
  <si>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</si>
  <si>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</si>
  <si>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</si>
  <si>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</si>
  <si>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</si>
  <si>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</si>
  <si>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</si>
  <si>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</si>
  <si>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</si>
  <si>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</si>
  <si>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</si>
  <si>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</si>
  <si>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</si>
  <si>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</si>
  <si>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</si>
  <si>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</si>
  <si>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</si>
  <si>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</si>
  <si>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</si>
  <si>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</si>
  <si>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</si>
  <si>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</si>
  <si>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</si>
  <si>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</si>
  <si>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</si>
  <si>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</si>
  <si>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</si>
  <si>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</si>
  <si>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</si>
  <si>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</si>
  <si>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</si>
  <si>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</si>
  <si>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</si>
  <si>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</si>
  <si>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</si>
  <si>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</si>
  <si>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</si>
  <si>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</si>
  <si>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</si>
  <si>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</si>
  <si>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</si>
  <si>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</si>
  <si>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</si>
  <si>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</si>
  <si>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</si>
  <si>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</si>
  <si>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</si>
  <si>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</si>
  <si>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</si>
  <si>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</si>
  <si>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</si>
  <si>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</si>
  <si>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</si>
  <si>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</si>
  <si>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</si>
  <si>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</si>
  <si>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</si>
  <si>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</si>
  <si>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</si>
  <si>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</si>
  <si>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</si>
  <si>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</si>
  <si>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</si>
  <si>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</si>
  <si>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</si>
  <si>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</si>
  <si>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</si>
  <si>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</si>
  <si>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</si>
  <si>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</si>
  <si>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</si>
  <si>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</si>
  <si>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</si>
  <si>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</si>
  <si>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</si>
  <si>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</si>
  <si>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</si>
  <si>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</si>
  <si>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</si>
  <si>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</si>
  <si>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</si>
  <si>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</si>
  <si>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</si>
  <si>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</si>
  <si>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</si>
  <si>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</si>
  <si>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</si>
  <si>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</si>
  <si>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</si>
  <si>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</si>
  <si>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</si>
  <si>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</si>
  <si>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</si>
  <si>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</si>
  <si>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</si>
  <si>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</si>
  <si>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</si>
  <si>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</si>
  <si>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</si>
  <si>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</si>
  <si>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</si>
  <si>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</si>
  <si>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</si>
  <si>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</si>
  <si>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</si>
  <si>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</si>
  <si>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</si>
  <si>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</si>
  <si>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</si>
  <si>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</si>
  <si>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</si>
  <si>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</si>
  <si>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</si>
  <si>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</si>
  <si>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</si>
  <si>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</si>
  <si>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</si>
  <si>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</si>
  <si>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</si>
  <si>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</si>
  <si>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</si>
  <si>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</si>
  <si>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</si>
  <si>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</si>
  <si>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</si>
  <si>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</si>
  <si>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</si>
  <si>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</si>
  <si>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</si>
  <si>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</si>
  <si>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</si>
  <si>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</si>
  <si>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</si>
  <si>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</si>
  <si>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</si>
  <si>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</si>
  <si>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</si>
  <si>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</si>
  <si>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</si>
  <si>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</si>
  <si>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</si>
  <si>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</si>
  <si>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</si>
  <si>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</si>
  <si>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</si>
  <si>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</si>
  <si>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</si>
  <si>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</si>
  <si>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</si>
  <si>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</si>
  <si>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</si>
  <si>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</si>
  <si>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</si>
  <si>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</si>
  <si>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</si>
  <si>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</si>
  <si>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</si>
  <si>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</si>
  <si>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</si>
  <si>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</si>
  <si>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</si>
  <si>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</si>
  <si>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</si>
  <si>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</si>
  <si>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</si>
  <si>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</si>
  <si>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</si>
  <si>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</si>
  <si>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</si>
  <si>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</si>
  <si>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</si>
  <si>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</si>
  <si>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</si>
  <si>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</si>
  <si>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</si>
  <si>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</si>
  <si>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</si>
  <si>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</si>
  <si>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</si>
  <si>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</si>
  <si>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</si>
  <si>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</si>
  <si>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</si>
  <si>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</si>
  <si>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</si>
  <si>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</si>
  <si>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</si>
  <si>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</si>
  <si>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</si>
  <si>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</si>
  <si>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</si>
  <si>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</si>
  <si>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</si>
  <si>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</si>
  <si>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</si>
  <si>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</si>
  <si>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</si>
  <si>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</si>
  <si>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</si>
  <si>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</si>
  <si>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</si>
  <si>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</si>
  <si>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</si>
  <si>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</si>
  <si>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</si>
  <si>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</si>
  <si>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</si>
  <si>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</si>
  <si>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</si>
  <si>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</si>
  <si>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</si>
  <si>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</si>
  <si>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</si>
  <si>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</si>
  <si>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</si>
  <si>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</si>
  <si>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</si>
  <si>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</si>
  <si>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</si>
  <si>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</si>
  <si>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</si>
  <si>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</si>
  <si>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</si>
  <si>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</si>
  <si>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</si>
  <si>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</si>
  <si>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</si>
  <si>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</si>
  <si>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</si>
  <si>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</si>
  <si>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</si>
  <si>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</si>
  <si>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</si>
  <si>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</si>
  <si>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</si>
  <si>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</si>
  <si>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</si>
  <si>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</si>
  <si>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</si>
  <si>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</si>
  <si>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</si>
  <si>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</si>
  <si>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</si>
  <si>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</si>
  <si>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</si>
  <si>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</si>
  <si>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</si>
  <si>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</si>
  <si>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</si>
  <si>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</si>
  <si>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</si>
  <si>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</si>
  <si>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</si>
  <si>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</si>
  <si>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</si>
  <si>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</si>
  <si>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</si>
  <si>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</si>
  <si>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</si>
  <si>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</si>
  <si>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</si>
  <si>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</si>
  <si>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</si>
  <si>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</si>
  <si>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</si>
  <si>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</si>
  <si>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</si>
  <si>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</si>
  <si>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</si>
  <si>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</si>
  <si>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</si>
  <si>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</si>
  <si>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</si>
  <si>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</si>
  <si>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</si>
  <si>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</si>
  <si>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</si>
  <si>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</si>
  <si>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</si>
  <si>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</si>
  <si>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</si>
  <si>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</si>
  <si>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</si>
  <si>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</si>
  <si>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</si>
  <si>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</si>
  <si>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</si>
  <si>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</si>
  <si>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</si>
  <si>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</si>
  <si>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</si>
  <si>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</si>
  <si>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</si>
  <si>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</si>
  <si>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</si>
  <si>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</si>
  <si>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</si>
  <si>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</si>
  <si>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</si>
  <si>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</si>
  <si>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</si>
  <si>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</si>
  <si>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</si>
  <si>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</si>
  <si>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</si>
  <si>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</si>
  <si>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</si>
  <si>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</si>
  <si>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</si>
  <si>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</si>
  <si>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</si>
  <si>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</si>
  <si>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</si>
  <si>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</si>
  <si>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</si>
  <si>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</si>
  <si>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</si>
  <si>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</si>
  <si>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</si>
  <si>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</si>
  <si>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</si>
  <si>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</si>
  <si>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</si>
  <si>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</si>
  <si>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</si>
  <si>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</si>
  <si>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</si>
  <si>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</si>
  <si>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</si>
  <si>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</si>
  <si>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</si>
  <si>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</si>
  <si>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</si>
  <si>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</si>
  <si>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</si>
  <si>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</si>
  <si>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</si>
  <si>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</si>
  <si>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</si>
  <si>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</si>
  <si>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</si>
  <si>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</si>
  <si>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</si>
  <si>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</si>
  <si>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</si>
  <si>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</si>
  <si>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</si>
  <si>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</si>
  <si>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</si>
  <si>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</si>
  <si>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</si>
  <si>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</si>
  <si>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</si>
  <si>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</si>
  <si>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</si>
  <si>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</si>
  <si>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</si>
  <si>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</si>
  <si>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</si>
  <si>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</si>
  <si>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</si>
  <si>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</si>
  <si>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</si>
  <si>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</si>
  <si>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</si>
  <si>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</si>
  <si>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</si>
  <si>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</si>
  <si>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</si>
  <si>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</si>
  <si>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</si>
  <si>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</si>
  <si>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</si>
  <si>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</si>
  <si>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</si>
  <si>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</si>
  <si>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</si>
  <si>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</si>
  <si>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</si>
  <si>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</si>
  <si>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</si>
  <si>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</si>
  <si>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</si>
  <si>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</si>
  <si>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</si>
  <si>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</si>
  <si>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</si>
  <si>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</si>
  <si>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</si>
  <si>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</si>
  <si>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</si>
  <si>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</si>
  <si>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</si>
  <si>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</si>
  <si>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</si>
  <si>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</si>
  <si>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</si>
  <si>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</si>
  <si>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</si>
  <si>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</si>
  <si>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</si>
  <si>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</si>
  <si>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</si>
  <si>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</si>
  <si>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</si>
  <si>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</si>
  <si>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</si>
  <si>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</si>
  <si>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</si>
  <si>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</si>
  <si>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</si>
  <si>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</si>
  <si>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</si>
  <si>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</si>
  <si>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</si>
  <si>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</si>
  <si>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</si>
  <si>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</si>
  <si>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</si>
  <si>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</si>
  <si>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</si>
  <si>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</si>
  <si>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</si>
  <si>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</si>
  <si>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</si>
  <si>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</si>
  <si>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</si>
  <si>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</si>
  <si>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</si>
  <si>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</si>
  <si>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</si>
  <si>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</si>
  <si>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</si>
  <si>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</si>
  <si>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</si>
  <si>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</si>
  <si>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</si>
  <si>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</si>
  <si>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</si>
  <si>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</si>
  <si>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</si>
  <si>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</si>
  <si>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</si>
  <si>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</si>
  <si>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</si>
  <si>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</si>
  <si>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</si>
  <si>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</si>
  <si>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</si>
  <si>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</si>
  <si>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</si>
  <si>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</si>
  <si>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</si>
  <si>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</si>
  <si>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</si>
  <si>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</si>
  <si>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</si>
  <si>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</si>
  <si>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</si>
  <si>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</si>
  <si>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</si>
  <si>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</si>
  <si>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</si>
  <si>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</si>
  <si>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</si>
  <si>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</si>
  <si>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</si>
  <si>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</si>
  <si>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</si>
  <si>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</si>
  <si>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</si>
  <si>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</si>
  <si>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</si>
  <si>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</si>
  <si>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</si>
  <si>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</si>
  <si>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</si>
  <si>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</si>
  <si>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</si>
  <si>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</si>
  <si>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</si>
  <si>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</si>
  <si>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</si>
  <si>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</si>
  <si>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</si>
  <si>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</si>
  <si>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</si>
  <si>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</si>
  <si>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</si>
  <si>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</si>
  <si>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</si>
  <si>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</si>
  <si>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</si>
  <si>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</si>
  <si>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</si>
  <si>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</si>
  <si>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</si>
  <si>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</si>
  <si>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</si>
  <si>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</si>
  <si>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</si>
  <si>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</si>
  <si>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</si>
  <si>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</si>
  <si>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</si>
  <si>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</si>
  <si>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</si>
  <si>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</si>
  <si>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</si>
  <si>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</si>
  <si>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</si>
  <si>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</si>
  <si>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</si>
  <si>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</si>
  <si>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</si>
  <si>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</si>
  <si>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</si>
  <si>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</si>
  <si>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</si>
  <si>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</si>
  <si>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</si>
  <si>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</si>
  <si>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</si>
  <si>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</si>
  <si>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</si>
  <si>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</si>
  <si>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</si>
  <si>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</si>
  <si>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</si>
  <si>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</si>
  <si>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</si>
  <si>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</si>
  <si>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</si>
  <si>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</si>
  <si>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</si>
  <si>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</si>
  <si>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</si>
  <si>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</si>
  <si>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</si>
  <si>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</si>
  <si>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</si>
  <si>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</si>
  <si>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</si>
  <si>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</si>
  <si>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</si>
  <si>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</si>
  <si>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</si>
  <si>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</si>
  <si>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</si>
  <si>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</si>
  <si>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</si>
  <si>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</si>
  <si>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</si>
  <si>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</si>
  <si>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</si>
  <si>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</si>
  <si>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</si>
  <si>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</si>
  <si>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</si>
  <si>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</si>
  <si>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</si>
  <si>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</si>
  <si>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</si>
  <si>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</si>
  <si>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</si>
  <si>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</si>
  <si>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</si>
  <si>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</si>
  <si>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</si>
  <si>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</si>
  <si>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</si>
  <si>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</si>
  <si>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</si>
  <si>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</si>
  <si>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</si>
  <si>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</si>
  <si>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</si>
  <si>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</si>
  <si>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</si>
  <si>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</si>
  <si>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</si>
  <si>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</si>
  <si>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</si>
  <si>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</si>
  <si>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</si>
  <si>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</si>
  <si>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</si>
  <si>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</si>
  <si>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</si>
  <si>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</si>
  <si>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</si>
  <si>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</si>
  <si>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</si>
  <si>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</si>
  <si>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</si>
  <si>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</si>
  <si>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</si>
  <si>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</si>
  <si>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</si>
  <si>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</si>
  <si>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</si>
  <si>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</si>
  <si>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</si>
  <si>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</si>
  <si>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</si>
  <si>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</si>
  <si>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</si>
  <si>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</si>
  <si>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</si>
  <si>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</si>
  <si>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</si>
  <si>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</si>
  <si>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</si>
  <si>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</si>
  <si>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</si>
  <si>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</si>
  <si>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</si>
  <si>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</si>
  <si>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</si>
  <si>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</si>
  <si>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</si>
  <si>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</si>
  <si>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</si>
  <si>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</si>
  <si>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</si>
  <si>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</si>
  <si>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</si>
  <si>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</si>
  <si>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</si>
  <si>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</si>
  <si>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</si>
  <si>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</si>
  <si>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</si>
  <si>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</si>
  <si>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</si>
  <si>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</si>
  <si>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</si>
  <si>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</si>
  <si>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</si>
  <si>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</si>
  <si>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</si>
  <si>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</si>
  <si>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</si>
  <si>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</si>
  <si>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</si>
  <si>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</si>
  <si>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</si>
  <si>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</si>
  <si>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</si>
  <si>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</si>
  <si>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</si>
  <si>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</si>
  <si>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</si>
  <si>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</si>
  <si>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</si>
  <si>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</si>
  <si>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</si>
  <si>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</si>
  <si>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</si>
  <si>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</si>
  <si>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</si>
  <si>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</si>
  <si>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</si>
  <si>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</si>
  <si>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</si>
  <si>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</si>
  <si>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</si>
  <si>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</si>
  <si>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</si>
  <si>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</si>
  <si>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</si>
  <si>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</si>
  <si>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</si>
  <si>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</si>
  <si>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</si>
  <si>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</si>
  <si>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</si>
  <si>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</si>
  <si>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</si>
  <si>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</si>
  <si>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</si>
  <si>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</si>
  <si>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</si>
  <si>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</si>
  <si>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</si>
  <si>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</si>
  <si>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</si>
  <si>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</si>
  <si>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</si>
  <si>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</si>
  <si>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</si>
  <si>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</si>
  <si>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</si>
  <si>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</si>
  <si>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</si>
  <si>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</si>
  <si>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</si>
  <si>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</si>
  <si>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</si>
  <si>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</si>
  <si>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</si>
  <si>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</si>
  <si>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</si>
  <si>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</si>
  <si>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</si>
  <si>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</si>
  <si>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</si>
  <si>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</si>
  <si>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</si>
  <si>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</si>
  <si>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</si>
  <si>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</si>
  <si>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</si>
  <si>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</si>
  <si>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</si>
  <si>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</si>
  <si>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</si>
  <si>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</si>
  <si>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</si>
  <si>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</si>
  <si>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</si>
  <si>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</si>
  <si>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</si>
  <si>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</si>
  <si>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</si>
  <si>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</si>
  <si>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</si>
  <si>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</si>
  <si>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</si>
  <si>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</si>
  <si>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</si>
  <si>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</si>
  <si>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</si>
  <si>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</si>
  <si>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</si>
  <si>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</si>
  <si>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</si>
  <si>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</si>
  <si>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</si>
  <si>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</si>
  <si>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</si>
  <si>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</si>
  <si>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</si>
  <si>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</si>
  <si>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</si>
  <si>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</si>
  <si>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</si>
  <si>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</si>
  <si>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</si>
  <si>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</si>
  <si>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</si>
  <si>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</si>
  <si>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</si>
  <si>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</si>
  <si>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</si>
  <si>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</si>
  <si>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</si>
  <si>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</si>
  <si>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</si>
  <si>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</si>
  <si>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</si>
  <si>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</si>
  <si>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</si>
  <si>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</si>
  <si>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</si>
  <si>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</si>
  <si>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</si>
  <si>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</si>
  <si>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</si>
  <si>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</si>
  <si>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</si>
  <si>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</si>
  <si>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</si>
  <si>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</si>
  <si>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</si>
  <si>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</si>
  <si>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</si>
  <si>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</si>
  <si>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</si>
  <si>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</si>
  <si>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</si>
  <si>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</si>
  <si>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</si>
  <si>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</si>
  <si>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</si>
  <si>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</si>
  <si>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</si>
  <si>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</si>
  <si>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</si>
  <si>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</si>
  <si>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</si>
  <si>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</si>
  <si>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</si>
  <si>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</si>
  <si>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</si>
  <si>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</si>
  <si>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</si>
  <si>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</si>
  <si>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</si>
  <si>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</si>
  <si>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</si>
  <si>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</si>
  <si>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</si>
  <si>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</si>
  <si>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</si>
  <si>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</si>
  <si>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</si>
  <si>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</si>
  <si>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</si>
  <si>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</si>
  <si>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</si>
  <si>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</si>
  <si>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</si>
  <si>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</si>
  <si>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</si>
  <si>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</si>
  <si>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</si>
  <si>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</si>
  <si>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</si>
  <si>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</si>
  <si>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</si>
  <si>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</si>
  <si>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</si>
  <si>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</si>
  <si>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</si>
  <si>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</si>
  <si>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</si>
  <si>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</si>
  <si>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</si>
  <si>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</si>
  <si>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</si>
  <si>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</si>
  <si>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</si>
  <si>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</si>
  <si>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</si>
  <si>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</si>
  <si>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</si>
  <si>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</si>
  <si>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</si>
  <si>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</si>
  <si>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</si>
  <si>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</si>
  <si>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</si>
  <si>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</si>
  <si>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</si>
  <si>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</si>
  <si>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</si>
  <si>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</si>
  <si>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</si>
  <si>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</si>
  <si>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</si>
  <si>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</si>
  <si>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</si>
  <si>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</si>
  <si>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</si>
  <si>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</si>
  <si>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</si>
  <si>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</si>
  <si>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</si>
  <si>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</si>
  <si>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</si>
  <si>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</si>
  <si>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</si>
  <si>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</si>
  <si>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</si>
  <si>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</si>
  <si>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</si>
  <si>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</si>
  <si>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</si>
  <si>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</si>
  <si>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</si>
  <si>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</si>
  <si>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</si>
  <si>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</si>
  <si>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</si>
  <si>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</si>
  <si>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</si>
  <si>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</si>
  <si>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</si>
  <si>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</si>
  <si>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</si>
  <si>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</si>
  <si>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</si>
  <si>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</si>
  <si>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</si>
  <si>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</si>
  <si>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</si>
  <si>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</si>
  <si>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</si>
  <si>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</si>
  <si>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</si>
  <si>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</si>
  <si>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</si>
  <si>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</si>
  <si>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</si>
  <si>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</si>
  <si>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</si>
  <si>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</si>
  <si>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</si>
  <si>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</si>
  <si>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</si>
  <si>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</si>
  <si>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</si>
  <si>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</si>
  <si>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</si>
  <si>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</si>
  <si>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</si>
  <si>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</si>
  <si>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</si>
  <si>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</si>
  <si>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</si>
  <si>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</si>
  <si>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</si>
  <si>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</si>
  <si>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</si>
  <si>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</si>
  <si>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</si>
  <si>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</si>
  <si>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</si>
  <si>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</si>
  <si>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</si>
  <si>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</si>
  <si>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</si>
  <si>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</si>
  <si>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</si>
  <si>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</si>
  <si>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</si>
  <si>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</si>
  <si>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</si>
  <si>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</si>
  <si>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</si>
  <si>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</si>
  <si>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</si>
  <si>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</si>
  <si>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</si>
  <si>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</si>
  <si>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</si>
  <si>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</si>
  <si>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</si>
  <si>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</si>
  <si>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</si>
  <si>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</si>
  <si>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</si>
  <si>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</si>
  <si>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</si>
  <si>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</si>
  <si>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</si>
  <si>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</si>
  <si>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</si>
  <si>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</si>
  <si>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</si>
  <si>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</si>
  <si>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</si>
  <si>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</si>
  <si>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</si>
  <si>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</si>
  <si>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</si>
  <si>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</si>
  <si>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</si>
  <si>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</si>
  <si>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</si>
  <si>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</si>
  <si>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</si>
  <si>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</si>
  <si>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</si>
  <si>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</si>
  <si>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</si>
  <si>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</si>
  <si>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</si>
  <si>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</si>
  <si>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</si>
  <si>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</si>
  <si>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</si>
  <si>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</si>
  <si>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</si>
  <si>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</si>
  <si>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</si>
  <si>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</si>
  <si>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</si>
  <si>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</si>
  <si>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</si>
  <si>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</si>
  <si>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</si>
  <si>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</si>
  <si>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</si>
  <si>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</si>
  <si>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</si>
  <si>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</si>
  <si>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</si>
  <si>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</si>
  <si>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</si>
  <si>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</si>
  <si>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</si>
  <si>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</si>
  <si>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</si>
  <si>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</si>
  <si>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</si>
  <si>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</si>
  <si>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</si>
  <si>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</si>
  <si>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</si>
  <si>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</si>
  <si>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</si>
  <si>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</si>
  <si>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</si>
  <si>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</si>
  <si>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</si>
  <si>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</si>
  <si>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</si>
  <si>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</si>
  <si>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</si>
  <si>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</si>
  <si>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</si>
  <si>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</si>
  <si>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</si>
  <si>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</si>
  <si>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</si>
  <si>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</si>
  <si>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</si>
  <si>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</si>
  <si>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</si>
  <si>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</si>
  <si>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</si>
  <si>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</si>
  <si>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</si>
  <si>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</si>
  <si>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</si>
  <si>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</si>
  <si>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</si>
  <si>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</si>
  <si>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</si>
  <si>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</si>
  <si>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</si>
  <si>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</si>
  <si>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</si>
  <si>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</si>
  <si>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</si>
  <si>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</si>
  <si>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</si>
  <si>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</si>
  <si>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</si>
  <si>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</si>
  <si>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</si>
  <si>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</si>
  <si>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</si>
  <si>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</si>
  <si>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</si>
  <si>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</si>
  <si>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</si>
  <si>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</si>
  <si>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</si>
  <si>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</si>
  <si>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</si>
  <si>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</si>
  <si>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</si>
  <si>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</si>
  <si>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</si>
  <si>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</si>
  <si>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</si>
  <si>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</si>
  <si>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</si>
  <si>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</si>
  <si>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</si>
  <si>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</si>
  <si>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</si>
  <si>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</si>
  <si>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</si>
  <si>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</si>
  <si>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</si>
  <si>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</si>
  <si>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</si>
  <si>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</si>
  <si>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</si>
  <si>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</si>
  <si>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</si>
  <si>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</si>
  <si>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</si>
  <si>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</si>
  <si>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</si>
  <si>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</si>
  <si>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</si>
  <si>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</si>
  <si>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</si>
  <si>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</si>
  <si>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</si>
  <si>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</si>
  <si>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</si>
  <si>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</si>
  <si>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</si>
  <si>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</si>
  <si>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</si>
  <si>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</si>
  <si>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</si>
  <si>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</si>
  <si>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</si>
  <si>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</si>
  <si>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</si>
  <si>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</si>
  <si>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</si>
  <si>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</si>
  <si>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</si>
  <si>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</si>
  <si>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</si>
  <si>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</si>
  <si>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</si>
  <si>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</si>
  <si>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</si>
  <si>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</si>
  <si>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</si>
  <si>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</si>
  <si>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</si>
  <si>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</si>
  <si>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</si>
  <si>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</si>
  <si>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</si>
  <si>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</si>
  <si>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</si>
  <si>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</si>
  <si>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</si>
  <si>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</si>
  <si>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</si>
  <si>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</si>
  <si>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</si>
  <si>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</si>
  <si>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</si>
  <si>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</si>
  <si>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</si>
  <si>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</si>
  <si>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</si>
  <si>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</si>
  <si>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</si>
  <si>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</si>
  <si>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</si>
  <si>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</si>
  <si>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</si>
  <si>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</si>
  <si>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</si>
  <si>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</si>
  <si>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</si>
  <si>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</si>
  <si>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</si>
  <si>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</si>
  <si>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</si>
  <si>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</si>
  <si>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</si>
  <si>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</si>
  <si>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</si>
  <si>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</si>
  <si>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</si>
  <si>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</si>
  <si>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</si>
  <si>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</si>
  <si>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</si>
  <si>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</si>
  <si>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</si>
  <si>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</si>
  <si>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</si>
  <si>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</si>
  <si>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</si>
  <si>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</si>
  <si>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</si>
  <si>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</si>
  <si>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</si>
  <si>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</si>
  <si>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</si>
  <si>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</si>
  <si>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</si>
  <si>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</si>
  <si>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</si>
  <si>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</si>
  <si>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</si>
  <si>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</si>
  <si>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</si>
  <si>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</si>
  <si>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</si>
  <si>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</si>
  <si>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</si>
  <si>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</si>
  <si>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</si>
  <si>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</si>
  <si>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</si>
  <si>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</si>
  <si>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</si>
  <si>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</si>
  <si>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</si>
  <si>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</si>
  <si>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</si>
  <si>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</si>
  <si>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</si>
  <si>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</si>
  <si>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</si>
  <si>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</si>
  <si>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</si>
  <si>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</si>
  <si>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</si>
  <si>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</si>
  <si>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</si>
  <si>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</si>
  <si>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</si>
  <si>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</si>
  <si>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</si>
  <si>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</si>
  <si>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</si>
  <si>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</si>
  <si>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</si>
  <si>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</si>
  <si>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</si>
  <si>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</si>
  <si>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</si>
  <si>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</si>
  <si>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</si>
  <si>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</si>
  <si>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</si>
  <si>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</si>
  <si>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</si>
  <si>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</si>
  <si>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</si>
  <si>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</si>
  <si>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</si>
  <si>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</si>
  <si>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</si>
  <si>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</si>
  <si>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</si>
  <si>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</si>
  <si>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</si>
  <si>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</si>
  <si>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</si>
  <si>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</si>
  <si>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</si>
  <si>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</si>
  <si>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</si>
  <si>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</si>
  <si>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</si>
  <si>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</si>
  <si>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</si>
  <si>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</si>
  <si>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</si>
  <si>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</si>
  <si>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</si>
  <si>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</si>
  <si>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</si>
  <si>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</si>
  <si>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</si>
  <si>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</si>
  <si>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</si>
  <si>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</si>
  <si>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</si>
  <si>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</si>
  <si>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</si>
  <si>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</si>
  <si>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</si>
  <si>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</si>
  <si>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</si>
  <si>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</si>
  <si>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</si>
  <si>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</si>
  <si>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</si>
  <si>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</si>
  <si>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</si>
  <si>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</si>
  <si>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</si>
  <si>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</si>
  <si>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</si>
  <si>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</si>
  <si>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</si>
  <si>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</si>
  <si>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</si>
  <si>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</si>
  <si>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</si>
  <si>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</si>
  <si>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</si>
  <si>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</si>
  <si>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</si>
  <si>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</si>
  <si>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</si>
  <si>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</si>
  <si>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</si>
  <si>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</si>
  <si>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</si>
  <si>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</si>
  <si>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</si>
  <si>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</si>
  <si>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</si>
  <si>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</si>
  <si>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</si>
  <si>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</si>
  <si>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</si>
  <si>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</si>
  <si>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</si>
  <si>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</si>
  <si>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</si>
  <si>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</si>
  <si>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</si>
  <si>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</si>
  <si>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</si>
  <si>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</si>
  <si>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</si>
  <si>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</si>
  <si>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</si>
  <si>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</si>
  <si>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</si>
  <si>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</si>
  <si>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</si>
  <si>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</si>
  <si>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</si>
  <si>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</si>
  <si>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</si>
  <si>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</si>
  <si>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</si>
  <si>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</si>
  <si>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</si>
  <si>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</si>
  <si>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</si>
  <si>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</si>
  <si>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</si>
  <si>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</si>
  <si>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</si>
  <si>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</si>
  <si>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</si>
  <si>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</si>
  <si>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</si>
  <si>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</si>
  <si>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</si>
  <si>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</si>
  <si>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</si>
  <si>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</si>
  <si>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</si>
  <si>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</si>
  <si>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</si>
  <si>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</si>
  <si>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</si>
  <si>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</si>
  <si>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</si>
  <si>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</si>
  <si>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</si>
  <si>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</si>
  <si>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</si>
  <si>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</si>
  <si>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</si>
  <si>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</si>
  <si>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</si>
  <si>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</si>
  <si>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</si>
  <si>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</si>
  <si>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</si>
  <si>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</si>
  <si>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</si>
  <si>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</si>
  <si>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</si>
  <si>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</si>
  <si>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</si>
  <si>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</si>
  <si>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</si>
  <si>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</si>
  <si>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</si>
  <si>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</si>
  <si>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</si>
  <si>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</si>
  <si>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</si>
  <si>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</si>
  <si>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</si>
  <si>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</si>
  <si>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</si>
  <si>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</si>
  <si>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</si>
  <si>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</si>
  <si>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</si>
  <si>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</si>
  <si>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</si>
  <si>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</si>
  <si>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</si>
  <si>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</si>
  <si>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</si>
  <si>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</si>
  <si>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</si>
  <si>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</si>
  <si>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</si>
  <si>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</si>
  <si>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</si>
  <si>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</si>
  <si>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</si>
  <si>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</si>
  <si>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</si>
  <si>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</si>
  <si>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</si>
  <si>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</si>
  <si>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</si>
  <si>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</si>
  <si>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</si>
  <si>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</si>
  <si>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</si>
  <si>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</si>
  <si>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</si>
  <si>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</si>
  <si>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</si>
  <si>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</si>
  <si>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</si>
  <si>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</si>
  <si>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</si>
  <si>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</si>
  <si>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</si>
  <si>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</si>
  <si>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</si>
  <si>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</si>
  <si>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</si>
  <si>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</si>
  <si>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</si>
  <si>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</si>
  <si>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</si>
  <si>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</si>
  <si>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</si>
  <si>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</si>
  <si>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</si>
  <si>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</si>
  <si>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</si>
  <si>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</si>
  <si>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</si>
  <si>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</si>
  <si>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</si>
  <si>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</si>
  <si>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</si>
  <si>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</si>
  <si>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</si>
  <si>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</si>
  <si>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</si>
  <si>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</si>
  <si>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</si>
  <si>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</si>
  <si>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</si>
  <si>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</si>
  <si>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</si>
  <si>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</si>
  <si>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</si>
  <si>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</si>
  <si>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</si>
  <si>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</si>
  <si>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</si>
  <si>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</si>
  <si>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</si>
  <si>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</si>
  <si>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</si>
  <si>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</si>
  <si>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</si>
  <si>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</si>
  <si>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</si>
  <si>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</si>
  <si>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</si>
  <si>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</si>
  <si>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</si>
  <si>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</si>
  <si>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</si>
  <si>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</si>
  <si>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</si>
  <si>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</si>
  <si>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</si>
  <si>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</si>
  <si>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</si>
  <si>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</si>
  <si>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</si>
  <si>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</si>
  <si>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</si>
  <si>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</si>
  <si>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</si>
  <si>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</si>
  <si>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</si>
  <si>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</si>
  <si>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</si>
  <si>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</si>
  <si>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</si>
  <si>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</si>
  <si>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</si>
  <si>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</si>
  <si>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</si>
  <si>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</si>
  <si>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</si>
  <si>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</si>
  <si>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</si>
  <si>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</si>
  <si>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</si>
  <si>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</si>
  <si>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</si>
  <si>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</si>
  <si>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</si>
  <si>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</si>
  <si>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</si>
  <si>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</si>
  <si>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</si>
  <si>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</si>
  <si>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</si>
  <si>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</si>
  <si>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</si>
  <si>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</si>
  <si>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</si>
  <si>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</si>
  <si>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</si>
  <si>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</si>
  <si>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</si>
  <si>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</si>
  <si>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</si>
  <si>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</si>
  <si>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</si>
  <si>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</si>
  <si>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</si>
  <si>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</si>
  <si>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</si>
  <si>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</si>
  <si>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</si>
  <si>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</si>
  <si>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</si>
  <si>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</si>
  <si>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</si>
  <si>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</si>
  <si>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</si>
  <si>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</si>
  <si>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</si>
  <si>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</si>
  <si>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</si>
  <si>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</si>
  <si>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</si>
  <si>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</si>
  <si>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</si>
  <si>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</si>
  <si>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</si>
  <si>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</si>
  <si>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</si>
  <si>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</si>
  <si>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</si>
  <si>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</si>
  <si>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</si>
  <si>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</si>
  <si>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</si>
  <si>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</si>
  <si>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</si>
  <si>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</si>
  <si>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</si>
  <si>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</si>
  <si>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</si>
  <si>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</si>
  <si>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</si>
  <si>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</si>
  <si>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</si>
  <si>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</si>
  <si>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</si>
  <si>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</si>
  <si>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</si>
  <si>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</si>
  <si>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</si>
  <si>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</si>
  <si>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</si>
  <si>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</si>
  <si>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</si>
  <si>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</si>
  <si>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</si>
  <si>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</si>
  <si>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</si>
  <si>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</si>
  <si>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</si>
  <si>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</si>
  <si>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</si>
  <si>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</si>
  <si>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</si>
  <si>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</si>
  <si>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</si>
  <si>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</si>
  <si>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</si>
  <si>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</si>
  <si>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</si>
  <si>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</si>
  <si>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</si>
  <si>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</si>
  <si>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</si>
  <si>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</si>
  <si>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</si>
  <si>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</si>
  <si>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</si>
  <si>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</si>
  <si>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</si>
  <si>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</si>
  <si>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</si>
  <si>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</si>
  <si>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</si>
  <si>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</si>
  <si>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</si>
  <si>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</si>
  <si>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</si>
  <si>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</si>
  <si>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</si>
  <si>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</si>
  <si>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</si>
  <si>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</si>
  <si>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</si>
  <si>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</si>
  <si>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</si>
  <si>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</si>
  <si>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</si>
  <si>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</si>
  <si>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</si>
  <si>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</si>
  <si>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</si>
  <si>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</si>
  <si>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</si>
  <si>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</si>
  <si>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</si>
  <si>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</si>
  <si>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</si>
  <si>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</si>
  <si>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</si>
  <si>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</si>
  <si>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</si>
  <si>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</si>
  <si>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</si>
  <si>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</si>
  <si>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</si>
  <si>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</si>
  <si>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</si>
  <si>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</si>
  <si>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</si>
  <si>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</si>
  <si>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</si>
  <si>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</si>
  <si>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</si>
  <si>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</si>
  <si>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</si>
  <si>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</si>
  <si>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</si>
  <si>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</si>
  <si>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</si>
  <si>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</si>
  <si>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</si>
  <si>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</si>
  <si>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</si>
  <si>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</si>
  <si>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</si>
  <si>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</si>
  <si>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</si>
  <si>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</si>
  <si>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</si>
  <si>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</si>
  <si>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</si>
  <si>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</si>
  <si>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</si>
  <si>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</si>
  <si>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</si>
  <si>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</si>
  <si>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</si>
  <si>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</si>
  <si>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</si>
  <si>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</si>
  <si>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</si>
  <si>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</si>
  <si>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</si>
  <si>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</si>
  <si>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</si>
  <si>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</si>
  <si>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</si>
  <si>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</si>
  <si>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</si>
  <si>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</si>
  <si>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</si>
  <si>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</si>
  <si>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</si>
  <si>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</si>
  <si>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</si>
  <si>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</si>
  <si>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</si>
  <si>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</si>
  <si>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</si>
  <si>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</si>
  <si>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</si>
  <si>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</si>
  <si>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</si>
  <si>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</si>
  <si>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</si>
  <si>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</si>
  <si>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</si>
  <si>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</si>
  <si>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</si>
  <si>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</si>
  <si>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</si>
  <si>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</si>
  <si>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</si>
  <si>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</si>
  <si>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</si>
  <si>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</si>
  <si>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</si>
  <si>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</si>
  <si>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</si>
  <si>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</si>
  <si>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</si>
  <si>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</si>
  <si>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</si>
  <si>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</si>
  <si>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</si>
  <si>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</si>
  <si>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</si>
  <si>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</si>
  <si>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</si>
  <si>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</si>
  <si>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</si>
  <si>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</si>
  <si>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</si>
  <si>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</si>
  <si>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</si>
  <si>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</si>
  <si>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</si>
  <si>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</si>
  <si>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</si>
  <si>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</si>
  <si>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</si>
  <si>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</si>
  <si>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</si>
  <si>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</si>
  <si>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</si>
  <si>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</si>
  <si>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</si>
  <si>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</si>
  <si>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</si>
  <si>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</si>
  <si>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</si>
  <si>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</si>
  <si>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</si>
  <si>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</si>
  <si>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</si>
  <si>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</si>
  <si>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</si>
  <si>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</si>
  <si>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</si>
  <si>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</si>
  <si>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</si>
  <si>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</si>
  <si>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</si>
  <si>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</si>
  <si>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</si>
  <si>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</si>
  <si>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</si>
  <si>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</si>
  <si>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</si>
  <si>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</si>
  <si>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</si>
  <si>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</si>
  <si>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</si>
  <si>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</si>
  <si>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</si>
  <si>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</si>
  <si>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</si>
  <si>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</si>
  <si>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</si>
  <si>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</si>
  <si>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</si>
  <si>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</si>
  <si>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</si>
  <si>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</si>
  <si>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</si>
  <si>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</si>
  <si>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</si>
  <si>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</si>
  <si>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</si>
  <si>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</si>
  <si>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</si>
  <si>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</si>
  <si>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</si>
  <si>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</si>
  <si>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</si>
  <si>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</si>
  <si>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</si>
  <si>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</si>
  <si>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</si>
  <si>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</si>
  <si>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</si>
  <si>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</si>
  <si>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</si>
  <si>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</si>
  <si>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</si>
  <si>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</si>
  <si>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</si>
  <si>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</si>
  <si>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</si>
  <si>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</si>
  <si>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</si>
  <si>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</si>
  <si>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</si>
  <si>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</si>
  <si>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</si>
  <si>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</si>
  <si>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</si>
  <si>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</si>
  <si>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</si>
  <si>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</si>
  <si>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</si>
  <si>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</si>
  <si>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</si>
  <si>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</si>
  <si>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</si>
  <si>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</si>
  <si>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</si>
  <si>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</si>
  <si>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</si>
  <si>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</si>
  <si>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</si>
  <si>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</si>
  <si>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</si>
  <si>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</si>
  <si>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</si>
  <si>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</si>
  <si>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</si>
  <si>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</si>
  <si>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</si>
  <si>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</si>
  <si>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</si>
  <si>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</si>
  <si>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</si>
  <si>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</si>
  <si>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</si>
  <si>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</si>
  <si>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</si>
  <si>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</si>
  <si>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</si>
  <si>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</si>
  <si>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</si>
  <si>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</si>
  <si>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</si>
  <si>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</si>
  <si>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</si>
  <si>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</si>
  <si>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</si>
  <si>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</si>
  <si>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</si>
  <si>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</si>
  <si>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</si>
  <si>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</si>
  <si>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</si>
  <si>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</si>
  <si>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</si>
  <si>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</si>
  <si>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</si>
  <si>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</si>
  <si>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</si>
  <si>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</si>
  <si>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</si>
  <si>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</si>
  <si>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</si>
  <si>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</si>
  <si>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</si>
  <si>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</si>
  <si>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</si>
  <si>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</si>
  <si>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</si>
  <si>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</si>
  <si>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</si>
  <si>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</si>
  <si>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</si>
  <si>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</si>
  <si>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</si>
  <si>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</si>
  <si>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</si>
  <si>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</si>
  <si>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</si>
  <si>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</si>
  <si>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</si>
  <si>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</si>
  <si>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</si>
  <si>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</si>
  <si>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</si>
  <si>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</si>
  <si>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</si>
  <si>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</si>
  <si>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</si>
  <si>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</si>
  <si>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</si>
  <si>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</si>
  <si>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</si>
  <si>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</si>
  <si>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</si>
  <si>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</si>
  <si>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</si>
  <si>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</si>
  <si>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</si>
  <si>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</si>
  <si>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</si>
  <si>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</si>
  <si>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</si>
  <si>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</si>
  <si>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</si>
  <si>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</si>
  <si>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</si>
  <si>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</si>
  <si>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</si>
  <si>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</si>
  <si>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</si>
  <si>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</si>
  <si>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</si>
  <si>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</si>
  <si>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</si>
  <si>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</si>
  <si>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</si>
  <si>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</si>
  <si>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</si>
  <si>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</si>
  <si>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</si>
  <si>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</si>
  <si>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</si>
  <si>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</si>
  <si>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</si>
  <si>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</si>
  <si>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</si>
  <si>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</si>
  <si>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</si>
  <si>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</si>
  <si>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</si>
  <si>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</si>
  <si>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</si>
  <si>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</si>
  <si>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</si>
  <si>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</si>
  <si>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</si>
  <si>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</si>
  <si>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</si>
  <si>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</si>
  <si>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</si>
  <si>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</si>
  <si>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</si>
  <si>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</si>
  <si>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</si>
  <si>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</si>
  <si>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</si>
  <si>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</si>
  <si>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</si>
  <si>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</si>
  <si>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</si>
  <si>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</si>
  <si>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</si>
  <si>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</si>
  <si>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</si>
  <si>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</si>
  <si>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</si>
  <si>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</si>
  <si>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</si>
  <si>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</si>
  <si>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</si>
  <si>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</si>
  <si>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</si>
  <si>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</si>
  <si>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</si>
  <si>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</si>
  <si>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</si>
  <si>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</si>
  <si>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</si>
  <si>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</si>
  <si>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</si>
  <si>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</si>
  <si>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</si>
  <si>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</si>
  <si>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</si>
  <si>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</si>
  <si>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</si>
  <si>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</si>
  <si>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</si>
  <si>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</si>
  <si>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</si>
  <si>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</si>
  <si>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</si>
  <si>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</si>
  <si>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</si>
  <si>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</si>
  <si>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</si>
  <si>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</si>
  <si>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</si>
  <si>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</si>
  <si>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</si>
  <si>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</si>
  <si>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</si>
  <si>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</si>
  <si>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</si>
  <si>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</si>
  <si>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</si>
  <si>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</si>
  <si>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</si>
  <si>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</si>
  <si>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</si>
  <si>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</si>
  <si>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</si>
  <si>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</si>
  <si>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</si>
  <si>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</si>
  <si>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</si>
  <si>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</si>
  <si>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</si>
  <si>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</si>
  <si>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</si>
  <si>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</si>
  <si>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</si>
  <si>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</si>
  <si>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</si>
  <si>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</si>
  <si>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</si>
  <si>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</si>
  <si>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</si>
  <si>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</si>
  <si>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</si>
  <si>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</si>
  <si>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</si>
  <si>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</si>
  <si>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</si>
  <si>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</si>
  <si>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</si>
  <si>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</si>
  <si>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</si>
  <si>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</si>
  <si>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</si>
  <si>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</si>
  <si>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</si>
  <si>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</si>
  <si>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</si>
  <si>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</si>
  <si>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</si>
  <si>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</si>
  <si>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</si>
  <si>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</si>
  <si>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</si>
  <si>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</si>
  <si>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</si>
  <si>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</si>
  <si>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</si>
  <si>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</si>
  <si>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</si>
  <si>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</si>
  <si>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</si>
  <si>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</si>
  <si>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</si>
  <si>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</si>
  <si>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</si>
  <si>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</si>
  <si>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</si>
  <si>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</si>
  <si>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</si>
  <si>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</si>
  <si>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</si>
  <si>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</si>
  <si>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</si>
  <si>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</si>
  <si>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</si>
  <si>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</si>
  <si>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</si>
  <si>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</si>
  <si>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</si>
  <si>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</si>
  <si>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</si>
  <si>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</si>
  <si>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</si>
  <si>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</si>
  <si>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</si>
  <si>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</si>
  <si>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</si>
  <si>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</si>
  <si>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</si>
  <si>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</si>
  <si>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</si>
  <si>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</si>
  <si>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</si>
  <si>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</si>
  <si>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</si>
  <si>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</si>
  <si>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</si>
  <si>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</si>
  <si>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</si>
  <si>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</si>
  <si>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</si>
  <si>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</si>
  <si>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</si>
  <si>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</si>
  <si>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</si>
  <si>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</si>
  <si>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</si>
  <si>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</si>
  <si>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</si>
  <si>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</si>
  <si>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</si>
  <si>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</si>
  <si>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</si>
  <si>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</si>
  <si>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</si>
  <si>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</si>
  <si>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</si>
  <si>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</si>
  <si>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</si>
  <si>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</si>
  <si>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</si>
  <si>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</si>
  <si>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</si>
  <si>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</si>
  <si>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</si>
  <si>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</si>
  <si>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</si>
  <si>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</si>
  <si>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</si>
  <si>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</si>
  <si>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</si>
  <si>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</si>
  <si>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</si>
  <si>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</si>
  <si>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</si>
  <si>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</si>
  <si>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</si>
  <si>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</si>
  <si>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</si>
  <si>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</si>
  <si>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</si>
  <si>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</si>
  <si>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</si>
  <si>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</si>
  <si>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</si>
  <si>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</si>
  <si>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</si>
  <si>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</si>
  <si>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</si>
  <si>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</si>
  <si>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</si>
  <si>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</si>
  <si>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</si>
  <si>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</si>
  <si>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</si>
  <si>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</si>
  <si>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</si>
  <si>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</si>
  <si>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</si>
  <si>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</si>
  <si>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</si>
  <si>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</si>
  <si>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</si>
  <si>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</si>
  <si>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</si>
  <si>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</si>
  <si>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</si>
  <si>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</si>
  <si>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</si>
  <si>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</si>
  <si>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</si>
  <si>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</si>
  <si>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</si>
  <si>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</si>
  <si>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</si>
  <si>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</si>
  <si>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</si>
  <si>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</si>
  <si>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</si>
  <si>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</si>
  <si>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</si>
  <si>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</si>
  <si>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</si>
  <si>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</si>
  <si>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</si>
  <si>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</si>
  <si>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</si>
  <si>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</si>
  <si>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</si>
  <si>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</si>
  <si>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</si>
  <si>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</si>
  <si>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</si>
  <si>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</si>
  <si>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</si>
  <si>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</si>
  <si>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</si>
  <si>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</si>
  <si>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</si>
  <si>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</si>
  <si>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</si>
  <si>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</si>
  <si>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</si>
  <si>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</si>
  <si>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</si>
  <si>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</si>
  <si>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</si>
  <si>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</si>
  <si>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</si>
  <si>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</si>
  <si>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</si>
  <si>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</si>
  <si>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</si>
  <si>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</si>
  <si>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</si>
  <si>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</si>
  <si>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</si>
  <si>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</si>
  <si>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</si>
  <si>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</si>
  <si>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</si>
  <si>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</si>
  <si>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</si>
  <si>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</si>
  <si>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</si>
  <si>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</si>
  <si>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</si>
  <si>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</si>
  <si>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</si>
  <si>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</si>
  <si>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</si>
  <si>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</si>
  <si>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</si>
  <si>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</si>
  <si>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</si>
  <si>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</si>
  <si>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</si>
  <si>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</si>
  <si>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</si>
  <si>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</si>
  <si>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</si>
  <si>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</si>
  <si>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</si>
  <si>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</si>
  <si>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</si>
  <si>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</si>
  <si>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</si>
  <si>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</si>
  <si>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</si>
  <si>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</si>
  <si>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</si>
  <si>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</si>
  <si>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</si>
  <si>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</si>
  <si>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</si>
  <si>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</si>
  <si>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</si>
  <si>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</si>
  <si>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</si>
  <si>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</si>
  <si>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</si>
  <si>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</si>
  <si>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</si>
  <si>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</si>
  <si>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</si>
  <si>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</si>
  <si>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</si>
  <si>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</si>
  <si>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</si>
  <si>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</si>
  <si>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</si>
  <si>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</si>
  <si>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</si>
  <si>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</si>
  <si>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</si>
  <si>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</si>
  <si>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</si>
  <si>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</si>
  <si>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</si>
  <si>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</si>
  <si>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</si>
  <si>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</si>
  <si>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</si>
  <si>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</si>
  <si>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</si>
  <si>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</si>
  <si>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</si>
  <si>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</si>
  <si>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</si>
  <si>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</si>
  <si>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</si>
  <si>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</si>
  <si>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</si>
  <si>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</si>
  <si>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</si>
  <si>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</si>
  <si>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</si>
  <si>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</si>
  <si>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</si>
  <si>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</si>
  <si>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</si>
  <si>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</si>
  <si>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</si>
  <si>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</si>
  <si>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</si>
  <si>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</si>
  <si>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</si>
  <si>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</si>
  <si>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</si>
  <si>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</si>
  <si>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</si>
  <si>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</si>
  <si>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</si>
  <si>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</si>
  <si>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</si>
  <si>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</si>
  <si>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</si>
  <si>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</si>
  <si>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</si>
  <si>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</si>
  <si>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</si>
  <si>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</si>
  <si>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</si>
  <si>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</si>
  <si>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</si>
  <si>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</si>
  <si>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</si>
  <si>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</si>
  <si>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</si>
  <si>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</si>
  <si>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</si>
  <si>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</si>
  <si>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</si>
  <si>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</si>
  <si>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</si>
  <si>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</si>
  <si>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</si>
  <si>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</si>
  <si>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</si>
  <si>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</si>
  <si>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</si>
  <si>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</si>
  <si>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</si>
  <si>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</si>
  <si>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</si>
  <si>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</si>
  <si>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</si>
  <si>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</si>
  <si>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</si>
  <si>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</si>
  <si>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</si>
  <si>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</si>
  <si>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</si>
  <si>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</si>
  <si>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</si>
  <si>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</si>
  <si>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</si>
  <si>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</si>
  <si>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</si>
  <si>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</si>
  <si>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</si>
  <si>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</si>
  <si>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</si>
  <si>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</si>
  <si>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</si>
  <si>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</si>
  <si>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</si>
  <si>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</si>
  <si>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</si>
  <si>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</si>
  <si>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</si>
  <si>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</si>
  <si>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</si>
  <si>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</si>
  <si>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</si>
  <si>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</si>
  <si>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</si>
  <si>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</si>
  <si>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</si>
  <si>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</si>
  <si>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</si>
  <si>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</si>
  <si>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</si>
  <si>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</si>
  <si>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</si>
  <si>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</si>
  <si>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</si>
  <si>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</si>
  <si>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</si>
  <si>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</si>
  <si>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</si>
  <si>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</si>
  <si>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</si>
  <si>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</si>
  <si>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</si>
  <si>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</si>
  <si>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</si>
  <si>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</si>
  <si>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</si>
  <si>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</si>
  <si>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</si>
  <si>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</si>
  <si>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</si>
  <si>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</si>
  <si>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</si>
  <si>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</si>
  <si>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</si>
  <si>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</si>
  <si>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</si>
  <si>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</si>
  <si>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</si>
  <si>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</si>
  <si>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</si>
  <si>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</si>
  <si>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</si>
  <si>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</si>
  <si>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</si>
  <si>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</si>
  <si>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</si>
  <si>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</si>
  <si>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</si>
  <si>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</si>
  <si>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</si>
  <si>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</si>
  <si>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</si>
  <si>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</si>
  <si>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</si>
  <si>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</si>
  <si>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</si>
  <si>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</si>
  <si>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</si>
  <si>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</si>
  <si>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</si>
  <si>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</si>
  <si>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</si>
  <si>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</si>
  <si>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</si>
  <si>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</si>
  <si>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</si>
  <si>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</si>
  <si>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</si>
  <si>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</si>
  <si>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</si>
  <si>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</si>
  <si>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</si>
  <si>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</si>
  <si>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</si>
  <si>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</si>
  <si>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</si>
  <si>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</si>
  <si>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</si>
  <si>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</si>
  <si>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</si>
  <si>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</si>
  <si>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</si>
  <si>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</si>
  <si>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</si>
  <si>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</si>
  <si>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</si>
  <si>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</si>
  <si>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</si>
  <si>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</si>
  <si>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</si>
  <si>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</si>
  <si>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</si>
  <si>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</si>
  <si>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</si>
  <si>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</si>
  <si>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</si>
  <si>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</si>
  <si>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</si>
  <si>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</si>
  <si>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</si>
  <si>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</si>
  <si>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</si>
  <si>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</si>
  <si>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</si>
  <si>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</si>
  <si>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</si>
  <si>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</si>
  <si>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</si>
  <si>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</si>
  <si>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</si>
  <si>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</si>
  <si>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</si>
  <si>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</si>
  <si>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</si>
  <si>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</si>
  <si>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</si>
  <si>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</si>
  <si>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</si>
  <si>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</si>
  <si>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</si>
  <si>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</si>
  <si>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</si>
  <si>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</si>
  <si>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</si>
  <si>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</si>
  <si>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</si>
  <si>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</si>
  <si>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</si>
  <si>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</si>
  <si>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</si>
  <si>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</si>
  <si>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</si>
  <si>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</si>
  <si>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</si>
  <si>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</si>
  <si>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</si>
  <si>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</si>
  <si>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</si>
  <si>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</si>
  <si>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</si>
  <si>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</si>
  <si>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</si>
  <si>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</si>
  <si>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</si>
  <si>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</si>
  <si>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</si>
  <si>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</si>
  <si>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</si>
  <si>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</si>
  <si>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</si>
  <si>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</si>
  <si>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</si>
  <si>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</si>
  <si>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</si>
  <si>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</si>
  <si>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</si>
  <si>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</si>
  <si>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</si>
  <si>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</si>
  <si>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</si>
  <si>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</si>
  <si>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</si>
  <si>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</si>
  <si>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</si>
  <si>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</si>
  <si>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</si>
  <si>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</si>
  <si>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</si>
  <si>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</si>
  <si>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</si>
  <si>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</si>
  <si>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</si>
  <si>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</si>
  <si>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</si>
  <si>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</si>
  <si>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</si>
  <si>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</si>
  <si>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</si>
  <si>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</si>
  <si>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</si>
  <si>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</si>
  <si>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</si>
  <si>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</si>
  <si>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</si>
  <si>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</si>
  <si>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</si>
  <si>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</si>
  <si>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</si>
  <si>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</si>
  <si>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</si>
  <si>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</si>
  <si>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</si>
  <si>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</si>
  <si>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</si>
  <si>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</si>
  <si>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</si>
  <si>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</si>
  <si>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</si>
  <si>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</si>
  <si>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</si>
  <si>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</si>
  <si>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</si>
  <si>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</si>
  <si>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</si>
  <si>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</si>
  <si>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</si>
  <si>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</si>
  <si>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</si>
  <si>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</si>
  <si>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</si>
  <si>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</si>
  <si>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</si>
  <si>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</si>
  <si>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</si>
  <si>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</si>
  <si>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</si>
  <si>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</si>
  <si>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</si>
  <si>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</si>
  <si>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</si>
  <si>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</si>
  <si>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</si>
  <si>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</si>
  <si>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</si>
  <si>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</si>
  <si>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</si>
  <si>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</si>
  <si>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</si>
  <si>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</si>
  <si>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</si>
  <si>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</si>
  <si>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</si>
  <si>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</si>
  <si>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</si>
  <si>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</si>
  <si>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</si>
  <si>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</si>
  <si>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</si>
  <si>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</si>
  <si>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</si>
  <si>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</si>
  <si>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</si>
  <si>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</si>
  <si>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</si>
  <si>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</si>
  <si>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</si>
  <si>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</si>
  <si>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</si>
  <si>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</si>
  <si>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</si>
  <si>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</si>
  <si>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</si>
  <si>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</si>
  <si>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</si>
  <si>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</si>
  <si>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</si>
  <si>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</si>
  <si>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</si>
  <si>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</si>
  <si>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</si>
  <si>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</si>
  <si>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</si>
  <si>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</si>
  <si>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</si>
  <si>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</si>
  <si>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</si>
  <si>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</si>
  <si>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</si>
  <si>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</si>
  <si>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</si>
  <si>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</si>
  <si>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</si>
  <si>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</si>
  <si>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</si>
  <si>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</si>
  <si>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</si>
  <si>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</si>
  <si>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</si>
  <si>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</si>
  <si>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</si>
  <si>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</si>
  <si>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</si>
  <si>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</si>
  <si>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</si>
  <si>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</si>
  <si>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</si>
  <si>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</si>
  <si>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</si>
  <si>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</si>
  <si>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</si>
  <si>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</si>
  <si>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</si>
  <si>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</si>
  <si>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</si>
  <si>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</si>
  <si>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</si>
  <si>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</si>
  <si>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</si>
  <si>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</si>
  <si>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</si>
  <si>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</si>
  <si>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</si>
  <si>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</si>
  <si>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</si>
  <si>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</si>
  <si>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</si>
  <si>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</si>
  <si>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</si>
  <si>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</si>
  <si>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</si>
  <si>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</si>
  <si>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</si>
  <si>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</si>
  <si>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</si>
  <si>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</si>
  <si>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</si>
  <si>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</si>
  <si>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</si>
  <si>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</si>
  <si>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</si>
  <si>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</si>
  <si>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</si>
  <si>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</si>
  <si>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</si>
  <si>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</si>
  <si>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</si>
  <si>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</si>
  <si>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</si>
  <si>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</si>
  <si>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</si>
  <si>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</si>
  <si>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</si>
  <si>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</si>
  <si>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</si>
  <si>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</si>
  <si>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</si>
  <si>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</si>
  <si>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</si>
  <si>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</si>
  <si>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</si>
  <si>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</si>
  <si>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</si>
  <si>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</si>
  <si>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</si>
  <si>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</si>
  <si>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</si>
  <si>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</si>
  <si>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</si>
  <si>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</si>
  <si>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</si>
  <si>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</si>
  <si>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</si>
  <si>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</si>
  <si>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</si>
  <si>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</si>
  <si>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</si>
  <si>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</si>
  <si>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</si>
  <si>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</si>
  <si>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</si>
  <si>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</si>
  <si>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</si>
  <si>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</si>
  <si>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</si>
  <si>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</si>
  <si>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</si>
  <si>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</si>
  <si>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</si>
  <si>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</si>
  <si>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</si>
  <si>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</si>
  <si>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</si>
  <si>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</si>
  <si>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</si>
  <si>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</si>
  <si>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</si>
  <si>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</si>
  <si>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</si>
  <si>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</si>
  <si>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</si>
  <si>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</si>
  <si>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</si>
  <si>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</si>
  <si>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</si>
  <si>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</si>
  <si>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</si>
  <si>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</si>
  <si>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</si>
  <si>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</si>
  <si>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</si>
  <si>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</si>
  <si>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</si>
  <si>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</si>
  <si>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</si>
  <si>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</si>
  <si>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</si>
  <si>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</si>
  <si>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</si>
  <si>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</si>
  <si>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</si>
  <si>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</si>
  <si>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</si>
  <si>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</si>
  <si>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</si>
  <si>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</si>
  <si>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</si>
  <si>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</si>
  <si>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</si>
  <si>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</si>
  <si>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</si>
  <si>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</si>
  <si>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</si>
  <si>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</si>
  <si>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</si>
  <si>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</si>
  <si>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</si>
  <si>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</si>
  <si>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</si>
  <si>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</si>
  <si>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</si>
  <si>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</si>
  <si>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</si>
  <si>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</si>
  <si>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</si>
  <si>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</si>
  <si>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</si>
  <si>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</si>
  <si>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</si>
  <si>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</si>
  <si>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</si>
  <si>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</si>
  <si>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</si>
  <si>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</si>
  <si>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</si>
  <si>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</si>
  <si>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</si>
  <si>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</si>
  <si>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</si>
  <si>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</si>
  <si>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</si>
  <si>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</si>
  <si>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</si>
  <si>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</si>
  <si>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</si>
  <si>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</si>
  <si>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</si>
  <si>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</si>
  <si>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</si>
  <si>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</si>
  <si>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</si>
  <si>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</si>
  <si>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</si>
  <si>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</si>
  <si>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</si>
  <si>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</si>
  <si>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</si>
  <si>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</si>
  <si>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</si>
  <si>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</si>
  <si>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</si>
  <si>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</si>
  <si>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</si>
  <si>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</si>
  <si>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</si>
  <si>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</si>
  <si>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</si>
  <si>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</si>
  <si>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</si>
  <si>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</si>
  <si>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</si>
  <si>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</si>
  <si>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</si>
  <si>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</si>
  <si>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</si>
  <si>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</si>
  <si>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</si>
  <si>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</si>
  <si>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</si>
  <si>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</si>
  <si>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</si>
  <si>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</si>
  <si>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</si>
  <si>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</si>
  <si>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</si>
  <si>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</si>
  <si>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</si>
  <si>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</si>
  <si>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</si>
  <si>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</si>
  <si>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</si>
  <si>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</si>
  <si>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</si>
  <si>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</si>
  <si>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</si>
  <si>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</si>
  <si>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</si>
  <si>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</si>
  <si>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</si>
  <si>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</si>
  <si>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</si>
  <si>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</si>
  <si>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</si>
  <si>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</si>
  <si>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</si>
  <si>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</si>
  <si>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</si>
  <si>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</si>
  <si>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</si>
  <si>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</si>
  <si>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</si>
  <si>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</si>
  <si>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</si>
  <si>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</si>
  <si>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</si>
  <si>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</si>
  <si>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</si>
  <si>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</si>
  <si>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</si>
  <si>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</si>
  <si>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</si>
  <si>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</si>
  <si>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</si>
  <si>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</si>
  <si>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</si>
  <si>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</si>
  <si>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</si>
  <si>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</si>
  <si>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</si>
  <si>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</si>
  <si>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</si>
  <si>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</si>
  <si>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</si>
  <si>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</si>
  <si>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</si>
  <si>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</si>
  <si>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</si>
  <si>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</si>
  <si>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</si>
  <si>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</si>
  <si>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</si>
  <si>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</si>
  <si>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</si>
  <si>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</si>
  <si>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</si>
  <si>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</si>
  <si>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</si>
  <si>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</si>
  <si>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</si>
  <si>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</si>
  <si>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</si>
  <si>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</si>
  <si>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</si>
  <si>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</si>
  <si>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</si>
  <si>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</si>
  <si>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</si>
  <si>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</si>
  <si>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</si>
  <si>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</si>
  <si>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</si>
  <si>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</si>
  <si>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</si>
  <si>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</si>
  <si>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</si>
  <si>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</si>
  <si>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</si>
  <si>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</si>
  <si>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</si>
  <si>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</si>
  <si>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</si>
  <si>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</si>
  <si>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</si>
  <si>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</si>
  <si>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</si>
  <si>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</si>
  <si>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</si>
  <si>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</si>
  <si>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</si>
  <si>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</si>
  <si>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</si>
  <si>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</si>
  <si>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</si>
  <si>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</si>
  <si>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</si>
  <si>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</si>
  <si>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</si>
  <si>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</si>
  <si>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</si>
  <si>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</si>
  <si>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</si>
  <si>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</si>
  <si>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</si>
  <si>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</si>
  <si>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</si>
  <si>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</si>
  <si>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</si>
  <si>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</si>
  <si>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</si>
  <si>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</si>
  <si>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</si>
  <si>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</si>
  <si>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</si>
  <si>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</si>
  <si>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</si>
  <si>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</si>
  <si>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</si>
  <si>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</si>
  <si>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</si>
  <si>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</si>
  <si>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</si>
  <si>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</si>
  <si>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</si>
  <si>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</si>
  <si>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</si>
  <si>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</si>
  <si>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</si>
  <si>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</si>
  <si>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</si>
  <si>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</si>
  <si>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</si>
  <si>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</si>
  <si>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</si>
  <si>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</si>
  <si>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</si>
  <si>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</si>
  <si>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</si>
  <si>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</si>
  <si>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</si>
  <si>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</si>
  <si>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</si>
  <si>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</si>
  <si>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</si>
  <si>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</si>
  <si>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</si>
  <si>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</si>
  <si>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</si>
  <si>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</si>
  <si>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</si>
  <si>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</si>
  <si>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</si>
  <si>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</si>
  <si>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</si>
  <si>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</si>
  <si>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</si>
  <si>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</si>
  <si>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</si>
  <si>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</si>
  <si>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</si>
  <si>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</si>
  <si>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</si>
  <si>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</si>
  <si>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</si>
  <si>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</si>
  <si>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</si>
  <si>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</si>
  <si>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</si>
  <si>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</si>
  <si>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</si>
  <si>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</si>
  <si>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</si>
  <si>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</si>
  <si>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</si>
  <si>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</si>
  <si>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</si>
  <si>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</si>
  <si>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</si>
  <si>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</si>
  <si>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</si>
  <si>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</si>
  <si>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</si>
  <si>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</si>
  <si>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</si>
  <si>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</si>
  <si>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</si>
  <si>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</si>
  <si>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</si>
  <si>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</si>
  <si>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</si>
  <si>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</si>
  <si>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</si>
  <si>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</si>
  <si>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</si>
  <si>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</si>
  <si>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</si>
  <si>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</si>
  <si>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</si>
  <si>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</si>
  <si>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</si>
  <si>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</si>
  <si>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</si>
  <si>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</si>
  <si>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</si>
  <si>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</si>
  <si>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</si>
  <si>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</si>
  <si>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</si>
  <si>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</si>
  <si>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</si>
  <si>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</si>
  <si>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</si>
  <si>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</si>
  <si>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</si>
  <si>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</si>
  <si>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</si>
  <si>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</si>
  <si>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</si>
  <si>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</si>
  <si>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</si>
  <si>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</si>
  <si>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</si>
  <si>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</si>
  <si>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</si>
  <si>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</si>
  <si>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</si>
  <si>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</si>
  <si>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</si>
  <si>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</si>
  <si>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</si>
  <si>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</si>
  <si>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</si>
  <si>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</si>
  <si>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</si>
  <si>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</si>
  <si>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</si>
  <si>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</si>
  <si>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</si>
  <si>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</si>
  <si>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</si>
  <si>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</si>
  <si>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</si>
  <si>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</si>
  <si>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</si>
  <si>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</si>
  <si>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</si>
  <si>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</si>
  <si>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</si>
  <si>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</si>
  <si>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</si>
  <si>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</si>
  <si>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</si>
  <si>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</si>
  <si>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</si>
  <si>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</si>
  <si>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</si>
  <si>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</si>
  <si>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</si>
  <si>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</si>
  <si>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</si>
  <si>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</si>
  <si>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</si>
  <si>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</si>
  <si>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</si>
  <si>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</si>
  <si>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</si>
  <si>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</si>
  <si>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</si>
  <si>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</si>
  <si>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</si>
  <si>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</si>
  <si>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</si>
  <si>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</si>
  <si>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</si>
  <si>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</si>
  <si>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</si>
  <si>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</si>
  <si>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</si>
  <si>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</si>
  <si>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</si>
  <si>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</si>
  <si>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</si>
  <si>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</si>
  <si>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</si>
  <si>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</si>
  <si>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</si>
  <si>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</si>
  <si>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</si>
  <si>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</si>
  <si>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</si>
  <si>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</si>
  <si>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</si>
  <si>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</si>
  <si>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</si>
  <si>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</si>
  <si>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</si>
  <si>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</si>
  <si>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</si>
  <si>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</si>
  <si>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</si>
  <si>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</si>
  <si>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</si>
  <si>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</si>
  <si>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</si>
  <si>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</si>
  <si>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</si>
  <si>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</si>
  <si>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</si>
  <si>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</si>
  <si>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</si>
  <si>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</si>
  <si>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</si>
  <si>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</si>
  <si>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</si>
  <si>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</si>
  <si>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</si>
  <si>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</si>
  <si>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</si>
  <si>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</si>
  <si>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</si>
  <si>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</si>
  <si>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</si>
  <si>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</si>
  <si>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</si>
  <si>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</si>
  <si>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</si>
  <si>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</si>
  <si>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</si>
  <si>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</si>
  <si>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</si>
  <si>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</si>
  <si>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</si>
  <si>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</si>
  <si>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</si>
  <si>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</si>
  <si>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</si>
  <si>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</si>
  <si>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</si>
  <si>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</si>
  <si>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</si>
  <si>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</si>
  <si>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</si>
  <si>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</si>
  <si>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</si>
  <si>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</si>
  <si>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</si>
  <si>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</si>
  <si>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</si>
  <si>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</si>
  <si>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</si>
  <si>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</si>
  <si>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</si>
  <si>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</si>
  <si>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</si>
  <si>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</si>
  <si>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</si>
  <si>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</si>
  <si>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</si>
  <si>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</si>
  <si>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</si>
  <si>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</si>
  <si>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</si>
  <si>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</si>
  <si>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</si>
  <si>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</si>
  <si>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</si>
  <si>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</si>
  <si>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</si>
  <si>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</si>
  <si>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</si>
  <si>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</si>
  <si>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</si>
  <si>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</si>
  <si>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</si>
  <si>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</si>
  <si>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</si>
  <si>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</si>
  <si>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</si>
  <si>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</si>
  <si>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</si>
  <si>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</si>
  <si>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</si>
  <si>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</si>
  <si>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</si>
  <si>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</si>
  <si>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</si>
  <si>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</si>
  <si>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</si>
  <si>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</si>
  <si>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</si>
  <si>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</si>
  <si>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</si>
  <si>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</si>
  <si>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</si>
  <si>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</si>
  <si>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</si>
  <si>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</si>
  <si>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</si>
  <si>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</si>
  <si>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</si>
  <si>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</si>
  <si>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</si>
  <si>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</si>
  <si>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</si>
  <si>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</si>
  <si>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</si>
  <si>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</si>
  <si>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</si>
  <si>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</si>
  <si>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</si>
  <si>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</si>
  <si>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</si>
  <si>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</si>
  <si>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</si>
  <si>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</si>
  <si>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</si>
  <si>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</si>
  <si>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</si>
  <si>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</si>
  <si>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</si>
  <si>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</si>
  <si>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</si>
  <si>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</si>
  <si>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</si>
  <si>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</si>
  <si>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</si>
  <si>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</si>
  <si>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</si>
  <si>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</si>
  <si>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</si>
  <si>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</si>
  <si>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</si>
  <si>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</si>
  <si>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</si>
  <si>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</si>
  <si>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</si>
  <si>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</si>
  <si>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</si>
  <si>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</si>
  <si>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</si>
  <si>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</si>
  <si>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</si>
  <si>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</si>
  <si>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</si>
  <si>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</si>
  <si>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</si>
  <si>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</si>
  <si>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</si>
  <si>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</si>
  <si>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</si>
  <si>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</si>
  <si>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</si>
  <si>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</si>
  <si>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</si>
  <si>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</si>
  <si>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</si>
  <si>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</si>
  <si>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</si>
  <si>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</si>
  <si>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</si>
  <si>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</si>
  <si>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</si>
  <si>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</si>
  <si>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</si>
  <si>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</si>
  <si>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</si>
  <si>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</si>
  <si>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</si>
  <si>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</si>
  <si>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</si>
  <si>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</si>
  <si>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</si>
  <si>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</si>
  <si>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</si>
  <si>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</si>
  <si>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</si>
  <si>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</si>
  <si>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</si>
  <si>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</si>
  <si>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</si>
  <si>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</si>
  <si>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</si>
  <si>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</si>
  <si>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</si>
  <si>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</si>
  <si>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</si>
  <si>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</si>
  <si>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</si>
  <si>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</si>
  <si>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</si>
  <si>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</si>
  <si>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</si>
  <si>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</si>
  <si>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</si>
  <si>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</si>
  <si>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</si>
  <si>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</si>
  <si>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</si>
  <si>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</si>
  <si>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</si>
  <si>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</si>
  <si>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</si>
  <si>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</si>
  <si>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</si>
  <si>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</si>
  <si>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</si>
  <si>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</si>
  <si>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</si>
  <si>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</si>
  <si>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</si>
  <si>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</si>
  <si>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</si>
  <si>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</si>
  <si>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</si>
  <si>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</si>
  <si>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</si>
  <si>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</si>
  <si>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</si>
  <si>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</si>
  <si>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</si>
  <si>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</si>
  <si>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</si>
  <si>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</si>
  <si>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</si>
  <si>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</si>
  <si>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</si>
  <si>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</si>
  <si>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</si>
  <si>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</si>
  <si>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</si>
  <si>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</si>
  <si>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</si>
  <si>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</si>
  <si>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</si>
  <si>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</si>
  <si>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</si>
  <si>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</si>
  <si>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</si>
  <si>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</si>
  <si>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</si>
  <si>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</si>
  <si>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</si>
  <si>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</si>
  <si>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</si>
  <si>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</si>
  <si>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</si>
  <si>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</si>
  <si>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</si>
  <si>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</si>
  <si>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</si>
  <si>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</si>
  <si>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</si>
  <si>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</si>
  <si>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</si>
  <si>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</si>
  <si>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</si>
  <si>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</si>
  <si>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</si>
  <si>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</si>
  <si>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</si>
  <si>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</si>
  <si>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</si>
  <si>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</si>
  <si>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</si>
  <si>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</si>
  <si>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</si>
  <si>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</si>
  <si>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</si>
  <si>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</si>
  <si>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</si>
  <si>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</si>
  <si>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</si>
  <si>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</si>
  <si>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</si>
  <si>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</si>
  <si>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</si>
  <si>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</si>
  <si>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</si>
  <si>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</si>
  <si>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</si>
  <si>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</si>
  <si>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</si>
  <si>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</si>
  <si>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</si>
  <si>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</si>
  <si>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</si>
  <si>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</si>
  <si>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</si>
  <si>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</si>
  <si>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</si>
  <si>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</si>
  <si>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</si>
  <si>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</si>
  <si>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</si>
  <si>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</si>
  <si>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</si>
  <si>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</si>
  <si>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</si>
  <si>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</si>
  <si>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</si>
  <si>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</si>
  <si>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</si>
  <si>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</si>
  <si>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</si>
  <si>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</si>
  <si>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</si>
  <si>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</si>
  <si>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</si>
  <si>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</si>
  <si>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</si>
  <si>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</si>
  <si>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</si>
  <si>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</si>
  <si>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</si>
  <si>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</si>
  <si>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</si>
  <si>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</si>
  <si>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</si>
  <si>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</si>
  <si>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</si>
  <si>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</si>
  <si>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</si>
  <si>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</si>
  <si>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</si>
  <si>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</si>
  <si>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</si>
  <si>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</si>
  <si>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</si>
  <si>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</si>
  <si>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</si>
  <si>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</si>
  <si>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</si>
  <si>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</si>
  <si>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</si>
  <si>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</si>
  <si>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</si>
  <si>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</si>
  <si>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</si>
  <si>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</si>
  <si>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</si>
  <si>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</si>
  <si>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</si>
  <si>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</si>
  <si>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</si>
  <si>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</si>
  <si>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</si>
  <si>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</si>
  <si>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</si>
  <si>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</si>
  <si>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</si>
  <si>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</si>
  <si>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</si>
  <si>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</si>
  <si>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</si>
  <si>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</si>
  <si>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</si>
  <si>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</si>
  <si>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</si>
  <si>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</si>
  <si>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</si>
  <si>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</si>
  <si>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</si>
  <si>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</si>
  <si>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</si>
  <si>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</si>
  <si>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</si>
  <si>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</si>
  <si>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</si>
  <si>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</si>
  <si>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</si>
  <si>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</si>
  <si>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</si>
  <si>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</si>
  <si>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</si>
  <si>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</si>
  <si>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</si>
  <si>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</si>
  <si>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</si>
  <si>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</si>
  <si>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</si>
  <si>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</si>
  <si>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</si>
  <si>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</si>
  <si>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</si>
  <si>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</si>
  <si>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</si>
  <si>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</si>
  <si>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</si>
  <si>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</si>
  <si>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</si>
  <si>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</si>
  <si>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</si>
  <si>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</si>
  <si>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</si>
  <si>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</si>
  <si>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</si>
  <si>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</si>
  <si>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</si>
  <si>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</si>
  <si>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</si>
  <si>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</si>
  <si>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</si>
  <si>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</si>
  <si>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</si>
  <si>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</si>
  <si>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</si>
  <si>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</si>
  <si>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</si>
  <si>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</si>
  <si>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</si>
  <si>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</si>
  <si>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</si>
  <si>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</si>
  <si>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</si>
  <si>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</si>
  <si>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</si>
  <si>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</si>
  <si>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</si>
  <si>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</si>
  <si>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</si>
  <si>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</si>
  <si>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</si>
  <si>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</si>
  <si>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</si>
  <si>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</si>
  <si>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</si>
  <si>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</si>
  <si>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</si>
  <si>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</si>
  <si>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</si>
  <si>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</si>
  <si>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</si>
  <si>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</si>
  <si>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</si>
  <si>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</si>
  <si>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</si>
  <si>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</si>
  <si>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</si>
  <si>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</si>
  <si>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</si>
  <si>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</si>
  <si>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</si>
  <si>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</si>
  <si>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</si>
  <si>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</si>
  <si>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</si>
  <si>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</si>
  <si>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</si>
  <si>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</si>
  <si>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</si>
  <si>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</si>
  <si>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</si>
  <si>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</si>
  <si>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</si>
  <si>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</si>
  <si>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</si>
  <si>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</si>
  <si>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</si>
  <si>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</si>
  <si>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</si>
  <si>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</si>
  <si>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</si>
  <si>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</si>
  <si>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</si>
  <si>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</si>
  <si>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</si>
  <si>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</si>
  <si>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</si>
  <si>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</si>
  <si>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</si>
  <si>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</si>
  <si>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</si>
  <si>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</si>
  <si>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</si>
  <si>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</si>
  <si>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</si>
  <si>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</si>
  <si>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</si>
  <si>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</si>
  <si>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</si>
  <si>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</si>
  <si>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</si>
  <si>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</si>
  <si>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</si>
  <si>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</si>
  <si>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</si>
  <si>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</si>
  <si>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</si>
  <si>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</si>
  <si>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</si>
  <si>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</si>
  <si>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</si>
  <si>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</si>
  <si>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</si>
  <si>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</si>
  <si>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</si>
  <si>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</si>
  <si>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</si>
  <si>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</si>
  <si>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</si>
  <si>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</si>
  <si>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</si>
  <si>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</si>
  <si>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</si>
  <si>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</si>
  <si>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</si>
  <si>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</si>
  <si>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</si>
  <si>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</si>
  <si>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</si>
  <si>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</si>
  <si>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</si>
  <si>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</si>
  <si>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</si>
  <si>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</si>
  <si>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</si>
  <si>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</si>
  <si>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</si>
  <si>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</si>
  <si>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</si>
  <si>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</si>
  <si>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</si>
  <si>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</si>
  <si>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</si>
  <si>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</si>
  <si>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</si>
  <si>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</si>
  <si>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</si>
  <si>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</si>
  <si>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</si>
  <si>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</si>
  <si>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</si>
  <si>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</si>
  <si>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</si>
  <si>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</si>
  <si>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</si>
  <si>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</si>
  <si>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</si>
  <si>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</si>
  <si>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</si>
  <si>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</si>
  <si>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</si>
  <si>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</si>
  <si>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</si>
  <si>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</si>
  <si>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</si>
  <si>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</si>
  <si>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</si>
  <si>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</si>
  <si>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</si>
  <si>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</si>
  <si>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</si>
  <si>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</si>
  <si>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</si>
  <si>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</si>
  <si>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</si>
  <si>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</si>
  <si>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</si>
  <si>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</si>
  <si>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</si>
  <si>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</si>
  <si>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</si>
  <si>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</si>
  <si>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</si>
  <si>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</si>
  <si>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</si>
  <si>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</si>
  <si>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</si>
  <si>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</si>
  <si>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</si>
  <si>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</si>
  <si>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</si>
  <si>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</si>
  <si>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</si>
  <si>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</si>
  <si>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</si>
  <si>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</si>
  <si>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</si>
  <si>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</si>
  <si>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</si>
  <si>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</si>
  <si>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</si>
  <si>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</si>
  <si>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</si>
  <si>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</si>
  <si>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</si>
  <si>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</si>
  <si>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</si>
  <si>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</si>
  <si>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</si>
  <si>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</si>
  <si>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</si>
  <si>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</si>
  <si>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</si>
  <si>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</si>
  <si>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</si>
  <si>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</si>
  <si>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</si>
  <si>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</si>
  <si>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</si>
  <si>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</si>
  <si>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</si>
  <si>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</si>
  <si>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</si>
  <si>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</si>
  <si>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</si>
  <si>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</si>
  <si>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</si>
  <si>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</si>
  <si>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</si>
  <si>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</si>
  <si>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</si>
  <si>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</si>
  <si>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</si>
  <si>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</si>
  <si>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</si>
  <si>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</si>
  <si>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</si>
  <si>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</si>
  <si>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</si>
  <si>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</si>
  <si>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</si>
  <si>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</si>
  <si>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</si>
  <si>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</si>
  <si>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</si>
  <si>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</si>
  <si>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</si>
  <si>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</si>
  <si>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</si>
  <si>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</si>
  <si>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</si>
  <si>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</si>
  <si>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</si>
  <si>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</si>
  <si>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</si>
  <si>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</si>
  <si>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</si>
  <si>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</si>
  <si>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</si>
  <si>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</si>
  <si>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</si>
  <si>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</si>
  <si>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</si>
  <si>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</si>
  <si>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</si>
  <si>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</si>
  <si>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</si>
  <si>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</si>
  <si>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</si>
  <si>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</si>
  <si>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</si>
  <si>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</si>
  <si>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</si>
  <si>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</si>
  <si>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</si>
  <si>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</si>
  <si>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</si>
  <si>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</si>
  <si>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</si>
  <si>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</si>
  <si>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</si>
  <si>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</si>
  <si>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</si>
  <si>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</si>
  <si>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</si>
  <si>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</si>
  <si>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</si>
  <si>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</si>
  <si>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</si>
  <si>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</si>
  <si>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</si>
  <si>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</si>
  <si>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</si>
  <si>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</si>
  <si>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</si>
  <si>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</si>
  <si>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</si>
  <si>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</si>
  <si>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</si>
  <si>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</si>
  <si>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</si>
  <si>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</si>
  <si>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</si>
  <si>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</si>
  <si>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</si>
  <si>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</si>
  <si>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</si>
  <si>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</si>
  <si>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</si>
  <si>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</si>
  <si>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</si>
  <si>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</si>
  <si>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</si>
  <si>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</si>
  <si>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</si>
  <si>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</si>
  <si>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</si>
  <si>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</si>
  <si>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</si>
  <si>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</si>
  <si>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</si>
  <si>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</si>
  <si>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</si>
  <si>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</si>
  <si>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</si>
  <si>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</si>
  <si>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</si>
  <si>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</si>
  <si>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</si>
  <si>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</si>
  <si>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</si>
  <si>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</si>
  <si>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</si>
  <si>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</si>
  <si>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</si>
  <si>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</si>
  <si>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</si>
  <si>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</si>
  <si>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</si>
  <si>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</si>
  <si>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</si>
  <si>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</si>
  <si>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</si>
  <si>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</si>
  <si>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</si>
  <si>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</si>
  <si>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</si>
  <si>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</si>
  <si>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</si>
  <si>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</si>
  <si>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</si>
  <si>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</si>
  <si>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</si>
  <si>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</si>
  <si>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</si>
  <si>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</si>
  <si>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</si>
  <si>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</si>
  <si>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</si>
  <si>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</si>
  <si>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</si>
  <si>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</si>
  <si>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</si>
  <si>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</si>
  <si>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</si>
  <si>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</si>
  <si>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</si>
  <si>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</si>
  <si>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</si>
  <si>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</si>
  <si>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</si>
  <si>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</si>
  <si>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</si>
  <si>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</si>
  <si>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</si>
  <si>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</si>
  <si>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</si>
  <si>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</si>
  <si>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</si>
  <si>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</si>
  <si>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</si>
  <si>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</si>
  <si>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</si>
  <si>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</si>
  <si>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</si>
  <si>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</si>
  <si>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</si>
  <si>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</si>
  <si>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</si>
  <si>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</si>
  <si>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</si>
  <si>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</si>
  <si>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</si>
  <si>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</si>
  <si>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</si>
  <si>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</si>
  <si>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</si>
  <si>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</si>
  <si>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</si>
  <si>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</si>
  <si>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</si>
  <si>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</si>
  <si>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</si>
  <si>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</si>
  <si>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</si>
  <si>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</si>
  <si>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</si>
  <si>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</si>
  <si>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</si>
  <si>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</si>
  <si>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</si>
  <si>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</si>
  <si>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</si>
  <si>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</si>
  <si>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</si>
  <si>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</si>
  <si>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</si>
  <si>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</si>
  <si>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</si>
  <si>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</si>
  <si>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</si>
  <si>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</si>
  <si>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</si>
  <si>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</si>
  <si>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</si>
  <si>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</si>
  <si>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</si>
  <si>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</si>
  <si>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</si>
  <si>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</si>
  <si>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</si>
  <si>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</si>
  <si>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</si>
  <si>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</si>
  <si>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</si>
  <si>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</si>
  <si>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</si>
  <si>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</si>
  <si>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</si>
  <si>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</si>
  <si>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</si>
  <si>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</si>
  <si>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</si>
  <si>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</si>
  <si>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</si>
  <si>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</si>
  <si>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</si>
  <si>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</si>
  <si>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</si>
  <si>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</si>
  <si>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</si>
  <si>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</si>
  <si>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</si>
  <si>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</si>
  <si>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</si>
  <si>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</si>
  <si>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</si>
  <si>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</si>
  <si>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</si>
  <si>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</si>
  <si>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</si>
  <si>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</si>
  <si>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</si>
  <si>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</si>
  <si>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</si>
  <si>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</si>
  <si>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</si>
  <si>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</si>
  <si>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</si>
  <si>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</si>
  <si>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</si>
  <si>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</si>
  <si>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</si>
  <si>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</si>
  <si>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</si>
  <si>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</si>
  <si>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</si>
  <si>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</si>
  <si>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</si>
  <si>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</si>
  <si>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</si>
  <si>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</si>
  <si>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</si>
  <si>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</si>
  <si>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</si>
  <si>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</si>
  <si>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</si>
  <si>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</si>
  <si>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</si>
  <si>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</si>
  <si>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</si>
  <si>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</si>
  <si>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</si>
  <si>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</si>
  <si>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</si>
  <si>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</si>
  <si>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</si>
  <si>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</si>
  <si>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</si>
  <si>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</si>
  <si>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</si>
  <si>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</si>
  <si>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</si>
  <si>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</si>
  <si>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</si>
  <si>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</si>
  <si>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</si>
  <si>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</si>
  <si>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</si>
  <si>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</si>
  <si>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</si>
  <si>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</si>
  <si>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</si>
  <si>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</si>
  <si>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</si>
  <si>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</si>
  <si>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</si>
  <si>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</si>
  <si>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</si>
  <si>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</si>
  <si>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</si>
  <si>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</si>
  <si>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</si>
  <si>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</si>
  <si>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</si>
  <si>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</si>
  <si>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</si>
  <si>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</si>
  <si>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</si>
  <si>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</si>
  <si>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</si>
  <si>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</si>
  <si>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</si>
  <si>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</si>
  <si>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</si>
  <si>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</si>
  <si>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</si>
  <si>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</si>
  <si>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</si>
  <si>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</si>
  <si>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</si>
  <si>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</si>
  <si>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</si>
  <si>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</si>
  <si>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</si>
  <si>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</si>
  <si>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</si>
  <si>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</si>
  <si>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</si>
  <si>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</si>
  <si>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</si>
  <si>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</si>
  <si>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</si>
  <si>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</si>
  <si>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</si>
  <si>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</si>
  <si>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</si>
  <si>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</si>
  <si>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</si>
  <si>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</si>
  <si>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</si>
  <si>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</si>
  <si>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</si>
  <si>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</si>
  <si>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</si>
  <si>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</si>
  <si>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</si>
  <si>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</si>
  <si>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</si>
  <si>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</si>
  <si>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</si>
  <si>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</si>
  <si>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</si>
  <si>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</si>
  <si>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</si>
  <si>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</si>
  <si>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</si>
  <si>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</si>
  <si>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</si>
  <si>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</si>
  <si>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</si>
  <si>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</si>
  <si>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</si>
  <si>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</si>
  <si>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</si>
  <si>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</si>
  <si>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</si>
  <si>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</si>
  <si>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</si>
  <si>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</si>
  <si>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</si>
  <si>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</si>
  <si>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</si>
  <si>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</si>
  <si>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</si>
  <si>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</si>
  <si>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</si>
  <si>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</si>
  <si>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</si>
  <si>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</si>
  <si>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</si>
  <si>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</si>
  <si>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</si>
  <si>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</si>
  <si>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</si>
  <si>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</si>
  <si>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</si>
  <si>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</si>
  <si>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</si>
  <si>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</si>
  <si>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</si>
  <si>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</si>
  <si>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</si>
  <si>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</si>
  <si>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</si>
  <si>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</si>
  <si>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</si>
  <si>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</si>
  <si>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</si>
  <si>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</si>
  <si>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</si>
  <si>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</si>
  <si>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</si>
  <si>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</si>
  <si>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</si>
  <si>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</si>
  <si>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</si>
  <si>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</si>
  <si>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</si>
  <si>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</si>
  <si>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</si>
  <si>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</si>
  <si>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</si>
  <si>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</si>
  <si>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</si>
  <si>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</si>
  <si>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</si>
  <si>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</si>
  <si>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</si>
  <si>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</si>
  <si>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</si>
  <si>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</si>
  <si>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</si>
  <si>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</si>
  <si>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</si>
  <si>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</si>
  <si>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</si>
  <si>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</si>
  <si>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</si>
  <si>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</si>
  <si>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</si>
  <si>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</si>
  <si>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</si>
  <si>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</si>
  <si>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</si>
  <si>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</si>
  <si>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</si>
  <si>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</si>
  <si>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</si>
  <si>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</si>
  <si>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</si>
  <si>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</si>
  <si>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</si>
  <si>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</si>
  <si>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</si>
  <si>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</si>
  <si>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</si>
  <si>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</si>
  <si>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</si>
  <si>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</si>
  <si>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</si>
  <si>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</si>
  <si>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</si>
  <si>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</si>
  <si>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</si>
  <si>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</si>
  <si>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</si>
  <si>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</si>
  <si>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</si>
  <si>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</si>
  <si>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</si>
  <si>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</si>
  <si>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</si>
  <si>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</si>
  <si>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</si>
  <si>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</si>
  <si>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</si>
  <si>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</si>
  <si>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</si>
  <si>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</si>
  <si>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</si>
  <si>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</si>
  <si>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</si>
  <si>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</si>
  <si>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</si>
  <si>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</si>
  <si>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</si>
  <si>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</si>
  <si>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</si>
  <si>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</si>
  <si>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</si>
  <si>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</si>
  <si>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</si>
  <si>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</si>
  <si>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</si>
  <si>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</si>
  <si>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</si>
  <si>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</si>
  <si>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</si>
  <si>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</si>
  <si>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</si>
  <si>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</si>
  <si>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</si>
  <si>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</si>
  <si>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</si>
  <si>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</si>
  <si>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</si>
  <si>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</si>
  <si>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</si>
  <si>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</si>
  <si>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</si>
  <si>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</si>
  <si>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</si>
  <si>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</si>
  <si>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</si>
  <si>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</si>
  <si>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</si>
  <si>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</si>
  <si>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</si>
  <si>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</si>
  <si>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</si>
  <si>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</si>
  <si>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</si>
  <si>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</si>
  <si>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</si>
  <si>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</si>
  <si>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</si>
  <si>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</si>
  <si>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</si>
  <si>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</si>
  <si>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</si>
  <si>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</si>
  <si>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</si>
  <si>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</si>
  <si>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</si>
  <si>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</si>
  <si>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</si>
  <si>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</si>
  <si>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</si>
  <si>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</si>
  <si>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</si>
  <si>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</si>
  <si>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</si>
  <si>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</si>
  <si>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</si>
  <si>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</si>
  <si>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</si>
  <si>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</si>
  <si>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</si>
  <si>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</si>
  <si>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</si>
  <si>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</si>
  <si>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</si>
  <si>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</si>
  <si>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</si>
  <si>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</si>
  <si>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</si>
  <si>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</si>
  <si>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</si>
  <si>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</si>
  <si>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</si>
  <si>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</si>
  <si>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</si>
  <si>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</si>
  <si>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</si>
  <si>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</si>
  <si>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</si>
  <si>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</si>
  <si>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</si>
  <si>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</si>
  <si>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</si>
  <si>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</si>
  <si>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</si>
  <si>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</si>
  <si>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</si>
  <si>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</si>
  <si>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</si>
  <si>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</si>
  <si>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</si>
  <si>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</si>
  <si>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</si>
  <si>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</si>
  <si>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</si>
  <si>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</si>
  <si>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</si>
  <si>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</si>
  <si>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</si>
  <si>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</si>
  <si>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</si>
  <si>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</si>
  <si>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</si>
  <si>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</si>
  <si>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</si>
  <si>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</si>
  <si>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</si>
  <si>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</si>
  <si>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</si>
  <si>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</si>
  <si>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</si>
  <si>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</si>
  <si>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</si>
  <si>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</si>
  <si>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</si>
  <si>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</si>
  <si>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</si>
  <si>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</si>
  <si>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</si>
  <si>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</si>
  <si>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</si>
  <si>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</si>
  <si>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</si>
  <si>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</si>
  <si>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</si>
  <si>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</si>
  <si>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</si>
  <si>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</si>
  <si>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</si>
  <si>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</si>
  <si>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</si>
  <si>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</si>
  <si>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</si>
  <si>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</si>
  <si>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</si>
  <si>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</si>
  <si>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</si>
  <si>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</si>
  <si>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</si>
  <si>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</si>
  <si>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</si>
  <si>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</si>
  <si>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</si>
  <si>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</si>
  <si>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</si>
  <si>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</si>
  <si>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</si>
  <si>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</si>
  <si>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</si>
  <si>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</si>
  <si>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</si>
  <si>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</si>
  <si>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</si>
  <si>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</si>
  <si>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</si>
  <si>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</si>
  <si>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</si>
  <si>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</si>
  <si>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</si>
  <si>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</si>
  <si>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</si>
  <si>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</si>
  <si>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</si>
  <si>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</si>
  <si>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</si>
  <si>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</si>
  <si>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</si>
  <si>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</si>
  <si>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</si>
  <si>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</si>
  <si>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</si>
  <si>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</si>
  <si>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</si>
  <si>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</si>
  <si>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</si>
  <si>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</si>
  <si>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</si>
  <si>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</si>
  <si>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</si>
  <si>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</si>
  <si>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</si>
  <si>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</si>
  <si>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</si>
  <si>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</si>
  <si>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</si>
  <si>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</si>
  <si>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</si>
  <si>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</si>
  <si>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</si>
  <si>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</si>
  <si>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</si>
  <si>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</si>
  <si>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</si>
  <si>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</si>
  <si>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</si>
  <si>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</si>
  <si>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</si>
  <si>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</si>
  <si>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</si>
  <si>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</si>
  <si>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</si>
  <si>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</si>
  <si>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</si>
  <si>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</si>
  <si>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</si>
  <si>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</si>
  <si>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</si>
  <si>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</si>
  <si>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</si>
  <si>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</si>
  <si>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</si>
  <si>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</si>
  <si>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</si>
  <si>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</si>
  <si>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</si>
  <si>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</si>
  <si>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</si>
  <si>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</si>
  <si>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</si>
  <si>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</si>
  <si>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</si>
  <si>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</si>
  <si>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</si>
  <si>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</si>
  <si>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</si>
  <si>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</si>
  <si>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</si>
  <si>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</si>
  <si>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</si>
  <si>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</si>
  <si>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</si>
  <si>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</si>
  <si>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</si>
  <si>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</si>
  <si>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</si>
  <si>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</si>
  <si>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</si>
  <si>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</si>
  <si>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</si>
  <si>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</si>
  <si>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</si>
  <si>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</si>
  <si>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</si>
  <si>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</si>
  <si>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</si>
  <si>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</si>
  <si>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</si>
  <si>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</si>
  <si>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</si>
  <si>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</si>
  <si>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</si>
  <si>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</si>
  <si>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</si>
  <si>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</si>
  <si>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</si>
  <si>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</si>
  <si>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</si>
  <si>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</si>
  <si>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</si>
  <si>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</si>
  <si>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</si>
  <si>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</si>
  <si>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</si>
  <si>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</si>
  <si>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</si>
  <si>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</si>
  <si>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</si>
  <si>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</si>
  <si>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</si>
  <si>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</si>
  <si>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</si>
  <si>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</si>
  <si>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</si>
  <si>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</si>
  <si>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</si>
  <si>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</si>
  <si>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</si>
  <si>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</si>
  <si>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</si>
  <si>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</si>
  <si>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</si>
  <si>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</si>
  <si>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</si>
  <si>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</si>
  <si>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</si>
  <si>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</si>
  <si>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</si>
  <si>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</si>
  <si>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</si>
  <si>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</si>
  <si>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</si>
  <si>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</si>
  <si>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</si>
  <si>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</si>
  <si>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</si>
  <si>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</si>
  <si>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</si>
  <si>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</si>
  <si>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</si>
  <si>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</si>
  <si>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</si>
  <si>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</si>
  <si>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</si>
  <si>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</si>
  <si>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</si>
  <si>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</si>
  <si>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</si>
  <si>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</si>
  <si>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</si>
  <si>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</si>
  <si>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</si>
  <si>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</si>
  <si>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</si>
  <si>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</si>
  <si>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</si>
  <si>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</si>
  <si>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</si>
  <si>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</si>
  <si>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</si>
  <si>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</si>
  <si>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</si>
  <si>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</si>
  <si>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</si>
  <si>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</si>
  <si>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</si>
  <si>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</si>
  <si>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</si>
  <si>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</si>
  <si>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</si>
  <si>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</si>
  <si>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</si>
  <si>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</si>
  <si>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</si>
  <si>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</si>
  <si>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</si>
  <si>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</si>
  <si>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</si>
  <si>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</si>
  <si>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</si>
  <si>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</si>
  <si>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</si>
  <si>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</si>
  <si>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</si>
  <si>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</si>
  <si>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</si>
  <si>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</si>
  <si>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</si>
  <si>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</si>
  <si>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</si>
  <si>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</si>
  <si>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</si>
  <si>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</si>
  <si>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</si>
  <si>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</si>
  <si>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</si>
  <si>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</si>
  <si>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</si>
  <si>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</si>
  <si>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</si>
  <si>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</si>
  <si>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</si>
  <si>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</si>
  <si>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</si>
  <si>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</si>
  <si>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</si>
  <si>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</si>
  <si>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</si>
  <si>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</si>
  <si>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</si>
  <si>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</si>
  <si>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</si>
  <si>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</si>
  <si>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</si>
  <si>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</si>
  <si>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</si>
  <si>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</si>
  <si>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</si>
  <si>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</si>
  <si>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</si>
  <si>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</si>
  <si>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</si>
  <si>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</si>
  <si>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</si>
  <si>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</si>
  <si>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</si>
  <si>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</si>
  <si>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</si>
  <si>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</si>
  <si>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</si>
  <si>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</si>
  <si>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</si>
  <si>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</si>
  <si>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</si>
  <si>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</si>
  <si>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</si>
  <si>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</si>
  <si>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</si>
  <si>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</si>
  <si>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</si>
  <si>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</si>
  <si>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</si>
  <si>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</si>
  <si>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</si>
  <si>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</si>
  <si>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</si>
  <si>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</si>
  <si>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</si>
  <si>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</si>
  <si>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</si>
  <si>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</si>
  <si>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</si>
  <si>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</si>
  <si>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</si>
  <si>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</si>
  <si>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</si>
  <si>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</si>
  <si>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</si>
  <si>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</si>
  <si>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</si>
  <si>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</si>
  <si>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</si>
  <si>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</si>
  <si>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</si>
  <si>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</si>
  <si>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</si>
  <si>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</si>
  <si>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</si>
  <si>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</si>
  <si>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</si>
  <si>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</si>
  <si>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</si>
  <si>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</si>
  <si>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</si>
  <si>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</si>
  <si>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</si>
  <si>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</si>
  <si>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</si>
  <si>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</si>
  <si>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</si>
  <si>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</si>
  <si>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</si>
  <si>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</si>
  <si>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</si>
  <si>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</si>
  <si>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</si>
  <si>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</si>
  <si>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</si>
  <si>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</si>
  <si>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</si>
  <si>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</si>
  <si>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</si>
  <si>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</si>
  <si>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</si>
  <si>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</si>
  <si>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</si>
  <si>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</si>
  <si>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</si>
  <si>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</si>
  <si>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</si>
  <si>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</si>
  <si>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</si>
  <si>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</si>
  <si>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</si>
  <si>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</si>
  <si>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</si>
  <si>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</si>
  <si>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</si>
  <si>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</si>
  <si>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</si>
  <si>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</si>
  <si>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</si>
  <si>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</si>
  <si>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</si>
  <si>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</si>
  <si>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</si>
  <si>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</si>
  <si>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</si>
  <si>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</si>
  <si>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</si>
  <si>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</si>
  <si>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</si>
  <si>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</si>
  <si>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</si>
  <si>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</si>
  <si>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</si>
  <si>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</si>
  <si>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</si>
  <si>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</si>
  <si>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</si>
  <si>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</si>
  <si>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</si>
  <si>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</si>
  <si>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</si>
  <si>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</si>
  <si>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</si>
  <si>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</si>
  <si>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</si>
  <si>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</si>
  <si>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</si>
  <si>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</si>
  <si>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</si>
  <si>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</si>
  <si>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</si>
  <si>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</si>
  <si>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</si>
  <si>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</si>
  <si>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</si>
  <si>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</si>
  <si>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</si>
  <si>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</si>
  <si>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</si>
  <si>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</si>
  <si>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</si>
  <si>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</si>
  <si>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</si>
  <si>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</si>
  <si>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</si>
  <si>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</si>
  <si>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</si>
  <si>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</si>
  <si>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</si>
  <si>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</si>
  <si>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</si>
  <si>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</si>
  <si>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</si>
  <si>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</si>
  <si>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</si>
  <si>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</si>
  <si>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</si>
  <si>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</si>
  <si>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</si>
  <si>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</si>
  <si>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</si>
  <si>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</si>
  <si>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</si>
  <si>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</si>
  <si>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</si>
  <si>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</si>
  <si>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</si>
  <si>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</si>
  <si>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</si>
  <si>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</si>
  <si>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</si>
  <si>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</si>
  <si>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</si>
  <si>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</si>
  <si>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</si>
  <si>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</si>
  <si>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</si>
  <si>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</si>
  <si>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</si>
  <si>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</si>
  <si>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</si>
  <si>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</si>
  <si>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</si>
  <si>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</si>
  <si>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</si>
  <si>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</si>
  <si>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</si>
  <si>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</si>
  <si>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</si>
  <si>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</si>
  <si>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</si>
  <si>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</si>
  <si>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</si>
  <si>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</si>
  <si>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</si>
  <si>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</si>
  <si>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</si>
  <si>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</si>
  <si>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</si>
  <si>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</si>
  <si>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</si>
  <si>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</si>
  <si>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</si>
  <si>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</si>
  <si>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</si>
  <si>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</si>
  <si>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</si>
  <si>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</si>
  <si>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</si>
  <si>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</si>
  <si>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</si>
  <si>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</si>
  <si>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</si>
  <si>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</si>
  <si>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</si>
  <si>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</si>
  <si>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</si>
  <si>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</si>
  <si>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</si>
  <si>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</si>
  <si>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</si>
  <si>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</si>
  <si>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</si>
  <si>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</si>
  <si>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</si>
  <si>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</si>
  <si>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</si>
  <si>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</si>
  <si>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</si>
  <si>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</si>
  <si>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</si>
  <si>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</si>
  <si>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</si>
  <si>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</si>
  <si>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</si>
  <si>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</si>
  <si>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</si>
  <si>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</si>
  <si>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</si>
  <si>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</si>
  <si>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</si>
  <si>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</si>
  <si>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</si>
  <si>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</si>
  <si>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</si>
  <si>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</si>
  <si>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</si>
  <si>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</si>
  <si>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</si>
  <si>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</si>
  <si>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</si>
  <si>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</si>
  <si>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</si>
  <si>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</si>
  <si>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</si>
  <si>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</si>
  <si>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</si>
  <si>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</si>
  <si>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</si>
  <si>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</si>
  <si>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</si>
  <si>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</si>
  <si>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</si>
  <si>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</si>
  <si>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</si>
  <si>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</si>
  <si>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</si>
  <si>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</si>
  <si>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</si>
  <si>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</si>
  <si>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</si>
  <si>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</si>
  <si>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</si>
  <si>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</si>
  <si>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</si>
  <si>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</si>
  <si>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</si>
  <si>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</si>
  <si>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</si>
  <si>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</si>
  <si>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</si>
  <si>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</si>
  <si>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</si>
  <si>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</si>
  <si>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</si>
  <si>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</si>
  <si>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</si>
  <si>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</si>
  <si>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</si>
  <si>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</si>
  <si>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</si>
  <si>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</si>
  <si>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</si>
  <si>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</si>
  <si>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</si>
  <si>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</si>
  <si>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</si>
  <si>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</si>
  <si>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</si>
  <si>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</si>
  <si>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</si>
  <si>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</si>
  <si>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</si>
  <si>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</si>
  <si>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</si>
  <si>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</si>
  <si>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</si>
  <si>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</si>
  <si>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</si>
  <si>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</si>
  <si>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</si>
  <si>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</si>
  <si>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</si>
  <si>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</si>
  <si>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</si>
  <si>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</si>
  <si>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</si>
  <si>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</si>
  <si>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</si>
  <si>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</si>
  <si>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</si>
  <si>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</si>
  <si>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</si>
  <si>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</si>
  <si>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</si>
  <si>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</si>
  <si>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</si>
  <si>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</si>
  <si>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</si>
  <si>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</si>
  <si>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</si>
  <si>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</si>
  <si>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</si>
  <si>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</si>
  <si>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</si>
  <si>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</si>
  <si>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</si>
  <si>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</si>
  <si>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</si>
  <si>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</si>
  <si>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</si>
  <si>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</si>
  <si>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</si>
  <si>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</si>
  <si>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</si>
  <si>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</si>
  <si>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</si>
  <si>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</si>
  <si>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</si>
  <si>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</si>
  <si>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</si>
  <si>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</si>
  <si>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</si>
  <si>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</si>
  <si>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</si>
  <si>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</si>
  <si>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</si>
  <si>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</si>
  <si>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</si>
  <si>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</si>
  <si>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</si>
  <si>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</si>
  <si>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</si>
  <si>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</si>
  <si>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</si>
  <si>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</si>
  <si>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</si>
  <si>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</si>
  <si>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</si>
  <si>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</si>
  <si>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</si>
  <si>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</si>
  <si>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</si>
  <si>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</si>
  <si>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</si>
  <si>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</si>
  <si>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</si>
  <si>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</si>
  <si>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</si>
  <si>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</si>
  <si>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</si>
  <si>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</si>
  <si>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</si>
  <si>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</si>
  <si>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</si>
  <si>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</si>
  <si>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</si>
  <si>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</si>
  <si>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</si>
  <si>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</si>
  <si>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</si>
  <si>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</si>
  <si>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</si>
  <si>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</si>
  <si>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</si>
  <si>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</si>
  <si>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</si>
  <si>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</si>
  <si>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</si>
  <si>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</si>
  <si>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</si>
  <si>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</si>
  <si>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</si>
  <si>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</si>
  <si>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</si>
  <si>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</si>
  <si>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</si>
  <si>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</si>
  <si>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</si>
  <si>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</si>
  <si>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</si>
  <si>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</si>
  <si>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</si>
  <si>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</si>
  <si>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</si>
  <si>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</si>
  <si>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</si>
  <si>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</si>
  <si>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</si>
  <si>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</si>
  <si>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</si>
  <si>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</si>
  <si>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</si>
  <si>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</si>
  <si>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</si>
  <si>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</si>
  <si>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</si>
  <si>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</si>
  <si>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</si>
  <si>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</si>
  <si>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</si>
  <si>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</si>
  <si>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</si>
  <si>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</si>
  <si>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</si>
  <si>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</si>
  <si>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</si>
  <si>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</si>
  <si>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</si>
  <si>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</si>
  <si>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</si>
  <si>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</si>
  <si>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</si>
  <si>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</si>
  <si>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</si>
  <si>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</si>
  <si>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</si>
  <si>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</si>
  <si>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</si>
  <si>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</si>
  <si>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</si>
  <si>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</si>
  <si>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</si>
  <si>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</si>
  <si>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</si>
  <si>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</si>
  <si>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</si>
  <si>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</si>
  <si>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</si>
  <si>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</si>
  <si>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</si>
  <si>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</si>
  <si>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</si>
  <si>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</si>
  <si>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</si>
  <si>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</si>
  <si>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</si>
  <si>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</si>
  <si>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</si>
  <si>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</si>
  <si>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</si>
  <si>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</si>
  <si>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</si>
  <si>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</si>
  <si>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</si>
  <si>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</si>
  <si>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</si>
  <si>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</si>
  <si>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</si>
  <si>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</si>
  <si>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</si>
  <si>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</si>
  <si>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</si>
  <si>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</si>
  <si>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</si>
  <si>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</si>
  <si>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</si>
  <si>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</si>
  <si>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</si>
  <si>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</si>
  <si>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</si>
  <si>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</si>
  <si>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</si>
  <si>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</si>
  <si>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</si>
  <si>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</si>
  <si>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</si>
  <si>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</si>
  <si>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</si>
  <si>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</si>
  <si>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</si>
  <si>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</si>
  <si>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</si>
  <si>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</si>
  <si>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</si>
  <si>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</si>
  <si>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</si>
  <si>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</si>
  <si>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</si>
  <si>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</si>
  <si>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</si>
  <si>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</si>
  <si>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</si>
  <si>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</si>
  <si>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</si>
  <si>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</si>
  <si>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</si>
  <si>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</si>
  <si>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</si>
  <si>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</si>
  <si>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</si>
  <si>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</si>
  <si>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</si>
  <si>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</si>
  <si>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</si>
  <si>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</si>
  <si>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</si>
  <si>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</si>
  <si>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</si>
  <si>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</si>
  <si>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</si>
  <si>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</si>
  <si>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</si>
  <si>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</si>
  <si>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</si>
  <si>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</si>
  <si>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</si>
  <si>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</si>
  <si>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</si>
  <si>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</si>
  <si>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</si>
  <si>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</si>
  <si>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</si>
  <si>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</si>
  <si>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</si>
  <si>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</si>
  <si>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</si>
  <si>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</si>
  <si>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</si>
  <si>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</si>
  <si>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</si>
  <si>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</si>
  <si>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</si>
  <si>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</si>
  <si>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</si>
  <si>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</si>
  <si>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</si>
  <si>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</si>
  <si>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</si>
  <si>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</si>
  <si>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</si>
  <si>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</si>
  <si>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</si>
  <si>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</si>
  <si>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</si>
  <si>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</si>
  <si>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</si>
  <si>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</si>
  <si>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</si>
  <si>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</si>
  <si>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</si>
  <si>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</si>
  <si>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</si>
  <si>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</si>
  <si>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</si>
  <si>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</si>
  <si>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</si>
  <si>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</si>
  <si>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</si>
  <si>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</si>
  <si>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</si>
  <si>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</si>
  <si>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</si>
  <si>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</si>
  <si>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</si>
  <si>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</si>
  <si>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</si>
  <si>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</si>
  <si>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</si>
  <si>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</si>
  <si>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</si>
  <si>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</si>
  <si>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</si>
  <si>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</si>
  <si>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</si>
  <si>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</si>
  <si>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</si>
  <si>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</si>
  <si>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</si>
  <si>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</si>
  <si>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</si>
  <si>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</si>
  <si>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</si>
  <si>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</si>
  <si>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</si>
  <si>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</si>
  <si>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</si>
  <si>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</si>
  <si>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</si>
  <si>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</si>
  <si>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</si>
  <si>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</si>
  <si>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</si>
  <si>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</si>
  <si>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</si>
  <si>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</si>
  <si>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</si>
  <si>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</si>
  <si>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</si>
  <si>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</si>
  <si>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</si>
  <si>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</si>
  <si>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</si>
  <si>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</si>
  <si>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</si>
  <si>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</si>
  <si>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</si>
  <si>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</si>
  <si>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</si>
  <si>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</si>
  <si>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</si>
  <si>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</si>
  <si>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</si>
  <si>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</si>
  <si>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</si>
  <si>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</si>
  <si>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</si>
  <si>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</si>
  <si>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</si>
  <si>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</si>
  <si>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</si>
  <si>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</si>
  <si>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</si>
  <si>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</si>
  <si>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</si>
  <si>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</si>
  <si>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</si>
  <si>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</si>
  <si>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</si>
  <si>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</si>
  <si>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</si>
  <si>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</si>
  <si>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</si>
  <si>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</si>
  <si>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</si>
  <si>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</si>
  <si>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</si>
  <si>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</si>
  <si>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</si>
  <si>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</si>
  <si>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</si>
  <si>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</si>
  <si>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</si>
  <si>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</si>
  <si>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</si>
  <si>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</si>
  <si>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</si>
  <si>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</si>
  <si>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</si>
  <si>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</si>
  <si>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</si>
  <si>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</si>
  <si>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</si>
  <si>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</si>
  <si>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</si>
  <si>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</si>
  <si>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</si>
  <si>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</si>
  <si>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</si>
  <si>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</si>
  <si>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</si>
  <si>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</si>
  <si>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</si>
  <si>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</si>
  <si>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</si>
  <si>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</si>
  <si>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</si>
  <si>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</si>
  <si>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</si>
  <si>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</si>
  <si>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</si>
  <si>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</si>
  <si>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</si>
  <si>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</si>
  <si>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</si>
  <si>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</si>
  <si>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</si>
  <si>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</si>
  <si>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</si>
  <si>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</si>
  <si>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</si>
  <si>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</si>
  <si>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</si>
  <si>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</si>
  <si>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</si>
  <si>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</si>
  <si>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</si>
  <si>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</si>
  <si>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</si>
  <si>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</si>
  <si>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</si>
  <si>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</si>
  <si>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</si>
  <si>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</si>
  <si>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</si>
  <si>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</si>
  <si>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</si>
  <si>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</si>
  <si>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</si>
  <si>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</si>
  <si>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</si>
  <si>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</si>
  <si>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</si>
  <si>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</si>
  <si>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</si>
  <si>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</si>
  <si>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</si>
  <si>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</si>
  <si>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</si>
  <si>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</si>
  <si>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</si>
  <si>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</si>
  <si>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</si>
  <si>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</si>
  <si>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</si>
  <si>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</si>
  <si>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</si>
  <si>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</si>
  <si>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</si>
  <si>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</si>
  <si>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</si>
  <si>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</si>
  <si>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</si>
  <si>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</si>
  <si>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</si>
  <si>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</si>
  <si>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</si>
  <si>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</si>
  <si>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</si>
  <si>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</si>
  <si>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</si>
  <si>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</si>
  <si>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</si>
  <si>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</si>
  <si>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</si>
  <si>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</si>
  <si>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</si>
  <si>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</si>
  <si>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</si>
  <si>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</si>
  <si>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</si>
  <si>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</si>
  <si>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</si>
  <si>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</si>
  <si>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</si>
  <si>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</si>
  <si>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</si>
  <si>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</si>
  <si>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</si>
  <si>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</si>
  <si>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</si>
  <si>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</si>
  <si>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</si>
  <si>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</si>
  <si>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</si>
  <si>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</si>
  <si>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</si>
  <si>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</si>
  <si>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</si>
  <si>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</si>
  <si>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</si>
  <si>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</si>
  <si>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</si>
  <si>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</si>
  <si>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</si>
  <si>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</si>
  <si>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</si>
  <si>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</si>
  <si>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</si>
  <si>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</si>
  <si>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</si>
  <si>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</si>
  <si>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</si>
  <si>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</si>
  <si>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</si>
  <si>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</si>
  <si>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</si>
  <si>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</si>
  <si>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</si>
  <si>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</si>
  <si>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</si>
  <si>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</si>
  <si>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</si>
  <si>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</si>
  <si>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</si>
  <si>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</si>
  <si>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</si>
  <si>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</si>
  <si>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</si>
  <si>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</si>
  <si>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</si>
  <si>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</si>
  <si>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</si>
  <si>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</si>
  <si>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</si>
  <si>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</si>
  <si>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</si>
  <si>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</si>
  <si>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</si>
  <si>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</si>
  <si>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</si>
  <si>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</si>
  <si>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</si>
  <si>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</si>
  <si>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</si>
  <si>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</si>
  <si>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</si>
  <si>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</si>
  <si>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</si>
  <si>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</si>
  <si>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</si>
  <si>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</si>
  <si>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</si>
  <si>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</si>
  <si>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</si>
  <si>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</si>
  <si>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</si>
  <si>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</si>
  <si>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</si>
  <si>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</si>
  <si>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</si>
  <si>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</si>
  <si>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</si>
  <si>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</si>
  <si>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</si>
  <si>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</si>
  <si>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</si>
  <si>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</si>
  <si>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</si>
  <si>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</si>
  <si>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</si>
  <si>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</si>
  <si>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</si>
  <si>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</si>
  <si>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</si>
  <si>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</si>
  <si>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</si>
  <si>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</si>
  <si>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</si>
  <si>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</si>
  <si>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</si>
  <si>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</si>
  <si>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</si>
  <si>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</si>
  <si>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</si>
  <si>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</si>
  <si>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</si>
  <si>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</si>
  <si>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</si>
  <si>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</si>
  <si>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</si>
  <si>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</si>
  <si>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</si>
  <si>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</si>
  <si>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</si>
  <si>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</si>
  <si>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</si>
  <si>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</si>
  <si>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</si>
  <si>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</si>
  <si>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</si>
  <si>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</si>
  <si>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</si>
  <si>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</si>
  <si>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</si>
  <si>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</si>
  <si>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</si>
  <si>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</si>
  <si>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</si>
  <si>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</si>
  <si>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</si>
  <si>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</si>
  <si>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</si>
  <si>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</si>
  <si>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</si>
  <si>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</si>
  <si>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</si>
  <si>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</si>
  <si>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</si>
  <si>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</si>
  <si>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</si>
  <si>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</si>
  <si>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</si>
  <si>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</si>
  <si>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</si>
  <si>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</si>
  <si>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</si>
  <si>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</si>
  <si>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</si>
  <si>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</si>
  <si>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</si>
  <si>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</si>
  <si>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</si>
  <si>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</si>
  <si>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</si>
  <si>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</si>
  <si>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</si>
  <si>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</si>
  <si>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</si>
  <si>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</si>
  <si>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</si>
  <si>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</si>
  <si>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</si>
  <si>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</si>
  <si>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</si>
  <si>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</si>
  <si>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</si>
  <si>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</si>
  <si>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</si>
  <si>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</si>
  <si>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</si>
  <si>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</si>
  <si>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</si>
  <si>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</si>
  <si>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</si>
  <si>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</si>
  <si>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</si>
  <si>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</si>
  <si>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</si>
  <si>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</si>
  <si>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</si>
  <si>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</si>
  <si>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</si>
  <si>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</si>
  <si>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</si>
  <si>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</si>
  <si>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</si>
  <si>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</si>
  <si>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</si>
  <si>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</si>
  <si>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</si>
  <si>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</si>
  <si>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</si>
  <si>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</si>
  <si>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</si>
  <si>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</si>
  <si>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</si>
  <si>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</si>
  <si>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</si>
  <si>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</si>
  <si>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</si>
  <si>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</si>
  <si>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</si>
  <si>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</si>
  <si>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</si>
  <si>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</si>
  <si>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</si>
  <si>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</si>
  <si>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</si>
  <si>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</si>
  <si>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</si>
  <si>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</si>
  <si>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</si>
  <si>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</si>
  <si>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</si>
  <si>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</si>
  <si>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</si>
  <si>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</si>
  <si>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</si>
  <si>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</si>
  <si>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</si>
  <si>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</si>
  <si>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</si>
  <si>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</si>
  <si>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</si>
  <si>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</si>
  <si>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</si>
  <si>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</si>
  <si>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</si>
  <si>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</si>
  <si>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</si>
  <si>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</si>
  <si>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</si>
  <si>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</si>
  <si>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</si>
  <si>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</si>
  <si>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</si>
  <si>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</si>
  <si>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</si>
  <si>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</si>
  <si>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</si>
  <si>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</si>
  <si>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</si>
  <si>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</si>
  <si>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</si>
  <si>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</si>
  <si>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</si>
  <si>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</si>
  <si>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</si>
  <si>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</si>
  <si>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</si>
  <si>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</si>
  <si>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</si>
  <si>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</si>
  <si>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</si>
  <si>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</si>
  <si>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</si>
  <si>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</si>
  <si>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</si>
  <si>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</si>
  <si>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</si>
  <si>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</si>
  <si>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</si>
  <si>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</si>
  <si>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</si>
  <si>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</si>
  <si>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</si>
  <si>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</si>
  <si>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</si>
  <si>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</si>
  <si>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</si>
  <si>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</si>
  <si>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</si>
  <si>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</si>
  <si>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</si>
  <si>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</si>
  <si>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</si>
  <si>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</si>
  <si>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</si>
  <si>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</si>
  <si>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</si>
  <si>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</si>
  <si>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</si>
  <si>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</si>
  <si>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</si>
  <si>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</si>
  <si>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</si>
  <si>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</si>
  <si>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</si>
  <si>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</si>
  <si>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</si>
  <si>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</si>
  <si>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</si>
  <si>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</si>
  <si>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</si>
  <si>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</si>
  <si>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</si>
  <si>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</si>
  <si>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</si>
  <si>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</si>
  <si>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</si>
  <si>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</si>
  <si>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</si>
  <si>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</si>
  <si>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</si>
  <si>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</si>
  <si>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</si>
  <si>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</si>
  <si>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</si>
  <si>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</si>
  <si>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</si>
  <si>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</si>
  <si>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</si>
  <si>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</si>
  <si>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</si>
  <si>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</si>
  <si>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</si>
  <si>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</si>
  <si>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</si>
  <si>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</si>
  <si>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</si>
  <si>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</si>
  <si>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</si>
  <si>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</si>
  <si>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</si>
  <si>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</si>
  <si>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</si>
  <si>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</si>
  <si>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</si>
  <si>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</si>
  <si>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</si>
  <si>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</si>
  <si>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</si>
  <si>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</si>
  <si>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</si>
  <si>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</si>
  <si>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</si>
  <si>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</si>
  <si>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</si>
  <si>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</si>
  <si>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</si>
  <si>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</si>
  <si>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</si>
  <si>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</si>
  <si>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</si>
  <si>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</si>
  <si>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</si>
  <si>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</si>
  <si>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</si>
  <si>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</si>
  <si>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</si>
  <si>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</si>
  <si>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</si>
  <si>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</si>
  <si>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</si>
  <si>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</si>
  <si>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</si>
  <si>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</si>
  <si>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</si>
  <si>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</si>
  <si>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</si>
  <si>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</si>
  <si>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</si>
  <si>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</si>
  <si>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</si>
  <si>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</si>
  <si>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</si>
  <si>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</si>
  <si>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</si>
  <si>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</si>
  <si>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</si>
  <si>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</si>
  <si>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</si>
  <si>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</si>
  <si>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</si>
  <si>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</si>
  <si>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</si>
  <si>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</si>
  <si>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</si>
  <si>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</si>
  <si>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</si>
  <si>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</si>
  <si>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</si>
  <si>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</si>
  <si>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</si>
  <si>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</si>
  <si>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</si>
  <si>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</si>
  <si>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</si>
  <si>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</si>
  <si>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</si>
  <si>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</si>
  <si>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</si>
  <si>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</si>
  <si>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</si>
  <si>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</si>
  <si>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</si>
  <si>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</si>
  <si>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</si>
  <si>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</si>
  <si>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</si>
  <si>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</si>
  <si>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</si>
  <si>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</si>
  <si>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</si>
  <si>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</si>
  <si>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</si>
  <si>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</si>
  <si>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</si>
  <si>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</si>
  <si>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</si>
  <si>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</si>
  <si>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</si>
  <si>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</si>
  <si>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</si>
  <si>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</si>
  <si>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</si>
  <si>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</si>
  <si>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</si>
  <si>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</si>
  <si>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</si>
  <si>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</si>
  <si>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</si>
  <si>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</si>
  <si>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</si>
  <si>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</si>
  <si>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</si>
  <si>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</si>
  <si>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</si>
  <si>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</si>
  <si>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</si>
  <si>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</si>
  <si>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</si>
  <si>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</si>
  <si>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</si>
  <si>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</si>
  <si>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</si>
  <si>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</si>
  <si>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</si>
  <si>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</si>
  <si>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</si>
  <si>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</si>
  <si>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</si>
  <si>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</si>
  <si>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</si>
  <si>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</si>
  <si>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</si>
  <si>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</si>
  <si>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</si>
  <si>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</si>
  <si>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</si>
  <si>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</si>
  <si>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</si>
  <si>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</si>
  <si>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</si>
  <si>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</si>
  <si>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</si>
  <si>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</si>
  <si>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</si>
  <si>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</si>
  <si>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</si>
  <si>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</si>
  <si>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</si>
  <si>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</si>
  <si>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</si>
  <si>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</si>
  <si>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</si>
  <si>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</si>
  <si>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</si>
  <si>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</si>
  <si>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</si>
  <si>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</si>
  <si>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</si>
  <si>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</si>
  <si>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</si>
  <si>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</si>
  <si>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</si>
  <si>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</si>
  <si>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</si>
  <si>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</si>
  <si>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</si>
  <si>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</si>
  <si>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</si>
  <si>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</si>
  <si>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</si>
  <si>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</si>
  <si>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</si>
  <si>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</si>
  <si>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</si>
  <si>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</si>
  <si>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</si>
  <si>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</si>
  <si>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</si>
  <si>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</si>
  <si>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</si>
  <si>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</si>
  <si>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</si>
  <si>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</si>
  <si>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</si>
  <si>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</si>
  <si>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</si>
  <si>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</si>
  <si>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</si>
  <si>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</si>
  <si>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</si>
  <si>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</si>
  <si>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</si>
  <si>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</si>
  <si>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</si>
  <si>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</si>
  <si>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</si>
  <si>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</si>
  <si>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</si>
  <si>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</si>
  <si>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</si>
  <si>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</si>
  <si>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</si>
  <si>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</si>
  <si>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</si>
  <si>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</si>
  <si>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</si>
  <si>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</si>
  <si>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</si>
  <si>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</si>
  <si>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</si>
  <si>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</si>
  <si>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</si>
  <si>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</si>
  <si>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</si>
  <si>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</si>
  <si>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</si>
  <si>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</si>
  <si>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</si>
  <si>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</si>
  <si>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</si>
  <si>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</si>
  <si>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</si>
  <si>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</si>
  <si>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</si>
  <si>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</si>
  <si>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</si>
  <si>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</si>
  <si>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</si>
  <si>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</si>
  <si>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</si>
  <si>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</si>
  <si>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</si>
  <si>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</si>
  <si>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</si>
  <si>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</si>
  <si>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</si>
  <si>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</si>
  <si>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</si>
  <si>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</si>
  <si>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</si>
  <si>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</si>
  <si>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</si>
  <si>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</si>
  <si>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</si>
  <si>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</si>
  <si>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</si>
  <si>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</si>
  <si>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</si>
  <si>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</si>
  <si>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</si>
  <si>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</si>
  <si>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</si>
  <si>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</si>
  <si>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</si>
  <si>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</si>
  <si>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</si>
  <si>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</si>
  <si>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</si>
  <si>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</si>
  <si>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</si>
  <si>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</si>
  <si>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</si>
  <si>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</si>
  <si>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</si>
  <si>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</si>
  <si>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</si>
  <si>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</si>
  <si>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</si>
  <si>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</si>
  <si>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</si>
  <si>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</si>
  <si>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</si>
  <si>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</si>
  <si>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</si>
  <si>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</si>
  <si>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</si>
  <si>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</si>
  <si>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</si>
  <si>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</si>
  <si>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</si>
  <si>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</si>
  <si>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</si>
  <si>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</si>
  <si>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</si>
  <si>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</si>
  <si>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</si>
  <si>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</si>
  <si>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</si>
  <si>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</si>
  <si>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</si>
  <si>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</si>
  <si>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</si>
  <si>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</si>
  <si>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</si>
  <si>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</si>
  <si>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</si>
  <si>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</si>
  <si>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</si>
  <si>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</si>
  <si>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</si>
  <si>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</si>
  <si>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</si>
  <si>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</si>
  <si>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</si>
  <si>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</si>
  <si>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</si>
  <si>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</si>
  <si>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</si>
  <si>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</si>
  <si>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</si>
  <si>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</si>
  <si>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</si>
  <si>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</si>
  <si>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</si>
  <si>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</si>
  <si>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</si>
  <si>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</si>
  <si>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</si>
  <si>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</si>
  <si>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</si>
  <si>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</si>
  <si>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</si>
  <si>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</si>
  <si>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</si>
  <si>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</si>
  <si>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</si>
  <si>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</si>
  <si>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</si>
  <si>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</si>
  <si>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</si>
  <si>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</si>
  <si>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</si>
  <si>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</si>
  <si>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</si>
  <si>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</si>
  <si>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</si>
  <si>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</si>
  <si>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</si>
  <si>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</si>
  <si>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</si>
  <si>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</si>
  <si>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</si>
  <si>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</si>
  <si>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</si>
  <si>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</si>
  <si>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</si>
  <si>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</si>
  <si>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</si>
  <si>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</si>
  <si>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</si>
  <si>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</si>
  <si>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</si>
  <si>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</si>
  <si>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</si>
  <si>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</si>
  <si>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</si>
  <si>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</si>
  <si>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</si>
  <si>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</si>
  <si>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</si>
  <si>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</si>
  <si>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</si>
  <si>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</si>
  <si>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</si>
  <si>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</si>
  <si>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</si>
  <si>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</si>
  <si>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</si>
  <si>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</si>
  <si>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</si>
  <si>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</si>
  <si>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</si>
  <si>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</si>
  <si>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</si>
  <si>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</si>
  <si>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</si>
  <si>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</si>
  <si>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</si>
  <si>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</si>
  <si>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</si>
  <si>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</si>
  <si>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</si>
  <si>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</si>
  <si>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</si>
  <si>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</si>
  <si>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</si>
  <si>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</si>
  <si>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</si>
  <si>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</si>
  <si>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</si>
  <si>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</si>
  <si>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</si>
  <si>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</si>
  <si>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</si>
  <si>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</si>
  <si>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</si>
  <si>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</si>
  <si>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</si>
  <si>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</si>
  <si>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</si>
  <si>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</si>
  <si>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</si>
  <si>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</si>
  <si>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</si>
  <si>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</si>
  <si>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</si>
  <si>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</si>
  <si>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</si>
  <si>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</si>
  <si>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</si>
  <si>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</si>
  <si>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</si>
  <si>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</si>
  <si>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</si>
  <si>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</si>
  <si>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</si>
  <si>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</si>
  <si>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</si>
  <si>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</si>
  <si>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</si>
  <si>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</si>
  <si>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</si>
  <si>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</si>
  <si>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</si>
  <si>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</si>
  <si>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</si>
  <si>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</si>
  <si>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</si>
  <si>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</si>
  <si>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</si>
  <si>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</si>
  <si>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</si>
  <si>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</si>
  <si>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</si>
  <si>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</si>
  <si>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</si>
  <si>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</si>
  <si>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</si>
  <si>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</si>
  <si>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</si>
  <si>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</si>
  <si>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</si>
  <si>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</si>
  <si>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</si>
  <si>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</si>
  <si>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</si>
  <si>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</si>
  <si>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</si>
  <si>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</si>
  <si>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</si>
  <si>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</si>
  <si>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</si>
  <si>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</si>
  <si>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</si>
  <si>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</si>
  <si>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</si>
  <si>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</si>
  <si>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</si>
  <si>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</si>
  <si>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</si>
  <si>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</si>
  <si>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</si>
  <si>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</si>
  <si>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</si>
  <si>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</si>
  <si>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</si>
  <si>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</si>
  <si>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</si>
  <si>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</si>
  <si>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</si>
  <si>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</si>
  <si>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</si>
  <si>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</si>
  <si>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</si>
  <si>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</si>
  <si>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</si>
  <si>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</si>
  <si>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</si>
  <si>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</si>
  <si>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</si>
  <si>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</si>
  <si>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</si>
  <si>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</si>
  <si>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</si>
  <si>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</si>
  <si>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</si>
  <si>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</si>
  <si>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</si>
  <si>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</si>
  <si>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</si>
  <si>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</si>
  <si>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</si>
  <si>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</si>
  <si>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</si>
  <si>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</si>
  <si>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</si>
  <si>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</si>
  <si>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</si>
  <si>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</si>
  <si>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</si>
  <si>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</si>
  <si>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</si>
  <si>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</si>
  <si>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</si>
  <si>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</si>
  <si>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</si>
  <si>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</si>
  <si>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</si>
  <si>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</si>
  <si>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</si>
  <si>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</si>
  <si>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</si>
  <si>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</si>
  <si>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</si>
  <si>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</si>
  <si>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</si>
  <si>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</si>
  <si>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</si>
  <si>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</si>
  <si>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</si>
  <si>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</si>
  <si>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</si>
  <si>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</si>
  <si>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</si>
  <si>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</si>
  <si>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</si>
  <si>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</si>
  <si>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</si>
  <si>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</si>
  <si>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</si>
  <si>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</si>
  <si>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</si>
  <si>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</si>
  <si>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</si>
  <si>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</si>
  <si>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</si>
  <si>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</si>
  <si>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</si>
  <si>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</si>
  <si>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</si>
  <si>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</si>
  <si>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</si>
  <si>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</si>
  <si>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</si>
  <si>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</si>
  <si>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</si>
  <si>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</si>
  <si>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</si>
  <si>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</si>
  <si>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</si>
  <si>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</si>
  <si>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</si>
  <si>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</si>
  <si>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</si>
  <si>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</si>
  <si>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</si>
  <si>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</si>
  <si>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</si>
  <si>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</si>
  <si>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</si>
  <si>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</si>
  <si>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</si>
  <si>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</si>
  <si>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</si>
  <si>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</si>
  <si>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</si>
  <si>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</si>
  <si>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</si>
  <si>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</si>
  <si>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</si>
  <si>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</si>
  <si>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</si>
  <si>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</si>
  <si>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</si>
  <si>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</si>
  <si>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</si>
  <si>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</si>
  <si>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</si>
  <si>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</si>
  <si>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</si>
  <si>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</si>
  <si>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</si>
  <si>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</si>
  <si>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</si>
  <si>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</si>
  <si>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</si>
  <si>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</si>
  <si>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</si>
  <si>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</si>
  <si>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</si>
  <si>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</si>
  <si>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</si>
  <si>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</si>
  <si>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</si>
  <si>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</si>
  <si>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</si>
  <si>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</si>
  <si>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</si>
  <si>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</si>
  <si>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</si>
  <si>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</si>
  <si>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</si>
  <si>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</si>
  <si>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</si>
  <si>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</si>
  <si>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</si>
  <si>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</si>
  <si>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</si>
  <si>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</si>
  <si>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</si>
  <si>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</si>
  <si>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</si>
  <si>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</si>
  <si>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</si>
  <si>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</si>
  <si>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</si>
  <si>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</si>
  <si>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</si>
  <si>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</si>
  <si>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</si>
  <si>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</si>
  <si>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</si>
  <si>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</si>
  <si>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</si>
  <si>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</si>
  <si>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</si>
  <si>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</si>
  <si>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</si>
  <si>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</si>
  <si>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</si>
  <si>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</si>
  <si>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</si>
  <si>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</si>
  <si>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</si>
  <si>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</si>
  <si>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</si>
  <si>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</si>
  <si>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</si>
  <si>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</si>
  <si>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</si>
  <si>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</si>
  <si>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</si>
  <si>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</si>
  <si>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</si>
  <si>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</si>
  <si>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</si>
  <si>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</si>
  <si>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</si>
  <si>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</si>
  <si>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</si>
  <si>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</si>
  <si>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</si>
  <si>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</si>
  <si>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</si>
  <si>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</si>
  <si>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</si>
  <si>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</si>
  <si>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</si>
  <si>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</si>
  <si>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</si>
  <si>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</si>
  <si>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</si>
  <si>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</si>
  <si>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</si>
  <si>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</si>
  <si>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</si>
  <si>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</si>
  <si>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</si>
  <si>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</si>
  <si>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</si>
  <si>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</si>
  <si>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</si>
  <si>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</si>
  <si>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</si>
  <si>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</si>
  <si>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</si>
  <si>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</si>
  <si>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</si>
  <si>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</si>
  <si>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</si>
  <si>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</si>
  <si>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</si>
  <si>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</si>
  <si>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</si>
  <si>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</si>
  <si>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</si>
  <si>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</si>
  <si>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</si>
  <si>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</si>
  <si>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</si>
  <si>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</si>
  <si>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</si>
  <si>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</si>
  <si>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</si>
  <si>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</si>
  <si>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</si>
  <si>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</si>
  <si>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</si>
  <si>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</si>
  <si>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</si>
  <si>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</si>
  <si>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</si>
  <si>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</si>
  <si>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</si>
  <si>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</si>
  <si>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</si>
  <si>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</si>
  <si>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</si>
  <si>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</si>
  <si>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</si>
  <si>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</si>
  <si>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</si>
  <si>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</si>
  <si>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</si>
  <si>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</si>
  <si>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</si>
  <si>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</si>
  <si>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</si>
  <si>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</si>
  <si>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</si>
  <si>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</si>
  <si>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</si>
  <si>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</si>
  <si>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</si>
  <si>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</si>
  <si>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</si>
  <si>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</si>
  <si>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</si>
  <si>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</si>
  <si>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</si>
  <si>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</si>
  <si>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</si>
  <si>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</si>
  <si>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</si>
  <si>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</si>
  <si>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</si>
  <si>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</si>
  <si>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</si>
  <si>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</si>
  <si>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</si>
  <si>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</si>
  <si>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</si>
  <si>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</si>
  <si>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</si>
  <si>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</si>
  <si>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</si>
  <si>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</si>
  <si>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</si>
  <si>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</si>
  <si>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</si>
  <si>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</si>
  <si>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</si>
  <si>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</si>
  <si>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</si>
  <si>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</si>
  <si>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</si>
  <si>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</si>
  <si>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</si>
  <si>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</si>
  <si>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</si>
  <si>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</si>
  <si>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</si>
  <si>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</si>
  <si>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</si>
  <si>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</si>
  <si>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</si>
  <si>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</si>
  <si>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</si>
  <si>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</si>
  <si>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</si>
  <si>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</si>
  <si>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</si>
  <si>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</si>
  <si>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</si>
  <si>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</si>
  <si>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</si>
  <si>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</si>
  <si>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</si>
  <si>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</si>
  <si>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</si>
  <si>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</si>
  <si>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</si>
  <si>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</si>
  <si>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</si>
  <si>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</si>
  <si>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</si>
  <si>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</si>
  <si>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</si>
  <si>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</si>
  <si>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</si>
  <si>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</si>
  <si>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</si>
  <si>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</si>
  <si>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</si>
  <si>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</si>
  <si>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</si>
  <si>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</si>
  <si>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</si>
  <si>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</si>
  <si>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</si>
  <si>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</si>
  <si>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</si>
  <si>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</si>
  <si>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</si>
  <si>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</si>
  <si>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</si>
  <si>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</si>
  <si>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</si>
  <si>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</si>
  <si>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</si>
  <si>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</si>
  <si>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</si>
  <si>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</si>
  <si>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</si>
  <si>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</si>
  <si>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</si>
  <si>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</si>
  <si>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</si>
  <si>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</si>
  <si>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</si>
  <si>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</si>
  <si>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</si>
  <si>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</si>
  <si>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</si>
  <si>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</si>
  <si>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</si>
  <si>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</si>
  <si>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</si>
  <si>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</si>
  <si>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</si>
  <si>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</si>
  <si>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</si>
  <si>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</si>
  <si>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</si>
  <si>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</si>
  <si>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</si>
  <si>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</si>
  <si>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</si>
  <si>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</si>
  <si>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</si>
  <si>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</si>
  <si>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</si>
  <si>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</si>
  <si>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</si>
  <si>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</si>
  <si>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</si>
  <si>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</si>
  <si>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</si>
  <si>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</si>
  <si>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</si>
  <si>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</si>
  <si>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</si>
  <si>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</si>
  <si>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</si>
  <si>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</si>
  <si>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</si>
  <si>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</si>
  <si>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</si>
  <si>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</si>
  <si>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</si>
  <si>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</si>
  <si>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</si>
  <si>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</si>
  <si>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</si>
  <si>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</si>
  <si>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</si>
  <si>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</si>
  <si>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</si>
  <si>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</si>
  <si>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</si>
  <si>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</si>
  <si>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</si>
  <si>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</si>
  <si>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</si>
  <si>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</si>
  <si>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</si>
  <si>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</si>
  <si>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</si>
  <si>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</si>
  <si>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</si>
  <si>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</si>
  <si>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</si>
  <si>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</si>
  <si>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</si>
  <si>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</si>
  <si>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</si>
  <si>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</si>
  <si>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</si>
  <si>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</si>
  <si>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</si>
  <si>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</si>
  <si>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</si>
  <si>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</si>
  <si>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</si>
  <si>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</si>
  <si>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</si>
  <si>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</si>
  <si>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</si>
  <si>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</si>
  <si>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</si>
  <si>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</si>
  <si>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</si>
  <si>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</si>
  <si>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</si>
  <si>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</si>
  <si>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</si>
  <si>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</si>
  <si>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</si>
  <si>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</si>
  <si>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</si>
  <si>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</si>
  <si>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</si>
  <si>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</si>
  <si>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</si>
  <si>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</si>
  <si>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</si>
  <si>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</si>
  <si>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</si>
  <si>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</si>
  <si>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</si>
  <si>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</si>
  <si>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</si>
  <si>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</si>
  <si>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</si>
  <si>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</si>
  <si>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</si>
  <si>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</si>
  <si>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</si>
  <si>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</si>
  <si>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</si>
  <si>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</si>
  <si>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</si>
  <si>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</si>
  <si>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</si>
  <si>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</si>
  <si>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</si>
  <si>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</si>
  <si>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</si>
  <si>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</si>
  <si>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</si>
  <si>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</si>
  <si>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</si>
  <si>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</si>
  <si>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</si>
  <si>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</si>
  <si>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</si>
  <si>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</si>
  <si>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</si>
  <si>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</si>
  <si>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</si>
  <si>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</si>
  <si>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</si>
  <si>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</si>
  <si>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</si>
  <si>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</si>
  <si>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</si>
  <si>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</si>
  <si>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</si>
  <si>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</si>
  <si>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</si>
  <si>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</si>
  <si>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</si>
  <si>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</si>
  <si>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</si>
  <si>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</si>
  <si>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</si>
  <si>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</si>
  <si>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</si>
  <si>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</si>
  <si>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</si>
  <si>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</si>
  <si>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</si>
  <si>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</si>
  <si>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</si>
  <si>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</si>
  <si>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</si>
  <si>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</si>
  <si>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</si>
  <si>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</si>
  <si>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</si>
  <si>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</si>
  <si>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</si>
  <si>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</si>
  <si>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</si>
  <si>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</si>
  <si>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</si>
  <si>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</si>
  <si>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</si>
  <si>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</si>
  <si>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</si>
  <si>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</si>
  <si>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</si>
  <si>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</si>
  <si>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</si>
  <si>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</si>
  <si>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</si>
  <si>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</si>
  <si>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</si>
  <si>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</si>
  <si>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</si>
  <si>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</si>
  <si>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</si>
  <si>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</si>
  <si>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</si>
  <si>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</si>
  <si>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</si>
  <si>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</si>
  <si>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</si>
  <si>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</si>
  <si>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</si>
  <si>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</si>
  <si>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</si>
  <si>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</si>
  <si>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</si>
  <si>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</si>
  <si>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</si>
  <si>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</si>
  <si>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</si>
  <si>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</si>
  <si>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</si>
  <si>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</si>
  <si>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</si>
  <si>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</si>
  <si>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</si>
  <si>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</si>
  <si>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</si>
  <si>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</si>
  <si>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</si>
  <si>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</si>
  <si>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</si>
  <si>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</si>
  <si>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</si>
  <si>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</si>
  <si>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</si>
  <si>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</si>
  <si>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</si>
  <si>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</si>
  <si>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</si>
  <si>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</si>
  <si>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</si>
  <si>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</si>
  <si>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</si>
  <si>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</si>
  <si>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</si>
  <si>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</si>
  <si>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</si>
  <si>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</si>
  <si>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</si>
  <si>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</si>
  <si>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</si>
  <si>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</si>
  <si>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</si>
  <si>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</si>
  <si>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</si>
  <si>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</si>
  <si>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</si>
  <si>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</si>
  <si>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</si>
  <si>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</si>
  <si>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</si>
  <si>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</si>
  <si>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</si>
  <si>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</si>
  <si>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</si>
  <si>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</si>
  <si>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</si>
  <si>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</si>
  <si>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</si>
  <si>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</si>
  <si>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</si>
  <si>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</si>
  <si>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</si>
  <si>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</si>
  <si>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</si>
  <si>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</si>
  <si>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</si>
  <si>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</si>
  <si>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</si>
  <si>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</si>
  <si>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</si>
  <si>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</si>
  <si>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</si>
  <si>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</si>
  <si>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</si>
  <si>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</si>
  <si>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</si>
  <si>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</si>
  <si>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</si>
  <si>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</si>
  <si>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</si>
  <si>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</si>
  <si>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</si>
  <si>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</si>
  <si>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</si>
  <si>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</si>
  <si>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</si>
  <si>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</si>
  <si>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</si>
  <si>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</si>
  <si>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</si>
  <si>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</si>
  <si>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</si>
  <si>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</si>
  <si>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</si>
  <si>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</si>
  <si>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</si>
  <si>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</si>
  <si>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</si>
  <si>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</si>
  <si>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</si>
  <si>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</si>
  <si>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</si>
  <si>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</si>
  <si>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</si>
  <si>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</si>
  <si>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</si>
  <si>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</si>
  <si>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</si>
  <si>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</si>
  <si>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</si>
  <si>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</si>
  <si>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</si>
  <si>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</si>
  <si>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</si>
  <si>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</si>
  <si>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</si>
  <si>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</si>
  <si>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</si>
  <si>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</si>
  <si>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</si>
  <si>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</si>
  <si>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</si>
  <si>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</si>
  <si>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</si>
  <si>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</si>
  <si>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</si>
  <si>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</si>
  <si>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</si>
  <si>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</si>
  <si>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</si>
  <si>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</si>
  <si>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</si>
  <si>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</si>
  <si>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</si>
  <si>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</si>
  <si>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</si>
  <si>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</si>
  <si>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</si>
  <si>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</si>
  <si>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</si>
  <si>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</si>
  <si>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</si>
  <si>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</si>
  <si>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</si>
  <si>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</si>
  <si>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</si>
  <si>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</si>
  <si>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</si>
  <si>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</si>
  <si>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</si>
  <si>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</si>
  <si>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</si>
  <si>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</si>
  <si>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</si>
  <si>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</si>
  <si>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</si>
  <si>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</si>
  <si>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</si>
  <si>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</si>
  <si>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</si>
  <si>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</si>
  <si>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</si>
  <si>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</si>
  <si>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</si>
  <si>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</si>
  <si>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</si>
  <si>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</si>
  <si>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</si>
  <si>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</si>
  <si>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</si>
  <si>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</si>
  <si>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</si>
  <si>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</si>
  <si>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</si>
  <si>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</si>
  <si>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</si>
  <si>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</si>
  <si>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</si>
  <si>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</si>
  <si>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</si>
  <si>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</si>
  <si>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</si>
  <si>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</si>
  <si>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</si>
  <si>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</si>
  <si>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</si>
  <si>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</si>
  <si>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</si>
  <si>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</si>
  <si>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</si>
  <si>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</si>
  <si>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</si>
  <si>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</si>
  <si>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</si>
  <si>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</si>
  <si>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</si>
  <si>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</si>
  <si>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</si>
  <si>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</si>
  <si>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</si>
  <si>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</si>
  <si>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</si>
  <si>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</si>
  <si>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</si>
  <si>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</si>
  <si>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</si>
  <si>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</si>
  <si>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</si>
  <si>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</si>
  <si>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</si>
  <si>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</si>
  <si>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</si>
  <si>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</si>
  <si>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</si>
  <si>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</si>
  <si>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</si>
  <si>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</si>
  <si>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</si>
  <si>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</si>
  <si>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</si>
  <si>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</si>
  <si>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</si>
  <si>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</si>
  <si>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</si>
  <si>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</si>
  <si>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</si>
  <si>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</si>
  <si>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</si>
  <si>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</si>
  <si>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</si>
  <si>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</si>
  <si>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</si>
  <si>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</si>
  <si>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</si>
  <si>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</si>
  <si>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</si>
  <si>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</si>
  <si>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</si>
  <si>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</si>
  <si>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</si>
  <si>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</si>
  <si>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</si>
  <si>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</si>
  <si>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</si>
  <si>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</si>
  <si>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</si>
  <si>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</si>
  <si>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</si>
  <si>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</si>
  <si>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</si>
  <si>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</si>
  <si>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</si>
  <si>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</si>
  <si>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</si>
  <si>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</si>
  <si>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</si>
  <si>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</si>
  <si>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</si>
  <si>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</si>
  <si>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</si>
  <si>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</si>
  <si>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</si>
  <si>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</si>
  <si>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</si>
  <si>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</si>
  <si>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</si>
  <si>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</si>
  <si>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</si>
  <si>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</si>
  <si>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</si>
  <si>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</si>
  <si>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</si>
  <si>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</si>
  <si>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</si>
  <si>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</si>
  <si>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</si>
  <si>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</si>
  <si>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</si>
  <si>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</si>
  <si>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</si>
  <si>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</si>
  <si>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</si>
  <si>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</si>
  <si>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</si>
  <si>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</si>
  <si>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</si>
  <si>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</si>
  <si>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</si>
  <si>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</si>
  <si>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</si>
  <si>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</si>
  <si>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</si>
  <si>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</si>
  <si>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</si>
  <si>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</si>
  <si>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</si>
  <si>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</si>
  <si>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</si>
  <si>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</si>
  <si>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</si>
  <si>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</si>
  <si>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</si>
  <si>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</si>
  <si>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</si>
  <si>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</si>
  <si>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</si>
  <si>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</si>
  <si>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</si>
  <si>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</si>
  <si>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</si>
  <si>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</si>
  <si>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</si>
  <si>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</si>
  <si>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</si>
  <si>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</si>
  <si>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</si>
  <si>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</si>
  <si>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</si>
  <si>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</si>
  <si>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</si>
  <si>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</si>
  <si>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</si>
  <si>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</si>
  <si>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</si>
  <si>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</si>
  <si>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</si>
  <si>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</si>
  <si>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</si>
  <si>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</si>
  <si>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</si>
  <si>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</si>
  <si>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</si>
  <si>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</si>
  <si>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</si>
  <si>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</si>
  <si>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</si>
  <si>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</si>
  <si>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</si>
  <si>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</si>
  <si>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</si>
  <si>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</si>
  <si>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</si>
  <si>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</si>
  <si>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</si>
  <si>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</si>
  <si>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</si>
  <si>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</si>
  <si>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</si>
  <si>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</si>
  <si>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</si>
  <si>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</si>
  <si>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</si>
  <si>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</si>
  <si>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</si>
  <si>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</si>
  <si>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</si>
  <si>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</si>
  <si>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</si>
  <si>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</si>
  <si>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</si>
  <si>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</si>
  <si>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</si>
  <si>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</si>
  <si>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</si>
  <si>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</si>
  <si>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</si>
  <si>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</si>
  <si>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</si>
  <si>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</si>
  <si>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</si>
  <si>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</si>
  <si>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</si>
  <si>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</si>
  <si>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</si>
  <si>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</si>
  <si>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</si>
  <si>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</si>
  <si>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</si>
  <si>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</si>
  <si>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</si>
  <si>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</si>
  <si>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</si>
  <si>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</si>
  <si>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</si>
  <si>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</si>
  <si>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</si>
  <si>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</si>
  <si>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</si>
  <si>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</si>
  <si>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</si>
  <si>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</si>
  <si>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</si>
  <si>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</si>
  <si>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</si>
  <si>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</si>
  <si>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</si>
  <si>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</si>
  <si>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</si>
  <si>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</si>
  <si>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</si>
  <si>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</si>
  <si>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</si>
  <si>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</si>
  <si>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</si>
  <si>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</si>
  <si>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</si>
  <si>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</si>
  <si>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</si>
  <si>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</si>
  <si>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</si>
  <si>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</si>
  <si>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</si>
  <si>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</si>
  <si>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</si>
  <si>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</si>
  <si>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</si>
  <si>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</si>
  <si>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</si>
  <si>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</si>
  <si>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</si>
  <si>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</si>
  <si>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</si>
  <si>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</si>
  <si>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</si>
  <si>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</si>
  <si>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</si>
  <si>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</si>
  <si>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</si>
  <si>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</si>
  <si>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</si>
  <si>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</si>
  <si>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</si>
  <si>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</si>
  <si>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</si>
  <si>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</si>
  <si>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</si>
  <si>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</si>
  <si>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</si>
  <si>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</si>
  <si>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</si>
  <si>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</si>
  <si>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</si>
  <si>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</si>
  <si>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</si>
  <si>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</si>
  <si>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</si>
  <si>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</si>
  <si>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</si>
  <si>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</si>
  <si>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</si>
  <si>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</si>
  <si>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</si>
  <si>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</si>
  <si>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</si>
  <si>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</si>
  <si>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</si>
  <si>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</si>
  <si>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</si>
  <si>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</si>
  <si>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</si>
  <si>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</si>
  <si>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</si>
  <si>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</si>
  <si>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</si>
  <si>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</si>
  <si>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</si>
  <si>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</si>
  <si>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</si>
  <si>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</si>
  <si>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</si>
  <si>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</si>
  <si>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</si>
  <si>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</si>
  <si>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</si>
  <si>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</si>
  <si>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</si>
  <si>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</si>
  <si>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</si>
  <si>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</si>
  <si>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</si>
  <si>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</si>
  <si>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</si>
  <si>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</si>
  <si>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</si>
  <si>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</si>
  <si>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</si>
  <si>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</si>
  <si>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</si>
  <si>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</si>
  <si>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</si>
  <si>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</si>
  <si>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</si>
  <si>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</si>
  <si>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</si>
  <si>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</si>
  <si>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</si>
  <si>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</si>
  <si>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</si>
  <si>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</si>
  <si>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</si>
  <si>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</si>
  <si>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</si>
  <si>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</si>
  <si>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</si>
  <si>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</si>
  <si>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</si>
  <si>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</si>
  <si>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</si>
  <si>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</si>
  <si>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</si>
  <si>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</si>
  <si>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</si>
  <si>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</si>
  <si>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</si>
  <si>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</si>
  <si>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</si>
  <si>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</si>
  <si>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</si>
  <si>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</si>
  <si>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</si>
  <si>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</si>
  <si>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</si>
  <si>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</si>
  <si>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</si>
  <si>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</si>
  <si>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</si>
  <si>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</si>
  <si>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</si>
  <si>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</si>
  <si>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</si>
  <si>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</si>
  <si>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</si>
  <si>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</si>
  <si>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</si>
  <si>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</si>
  <si>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</si>
  <si>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</si>
  <si>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</si>
  <si>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</si>
  <si>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</si>
  <si>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</si>
  <si>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</si>
  <si>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</si>
  <si>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</si>
  <si>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</si>
  <si>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</si>
  <si>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</si>
  <si>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</si>
  <si>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</si>
  <si>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</si>
  <si>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</si>
  <si>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</si>
  <si>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</si>
  <si>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</si>
  <si>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</si>
  <si>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</si>
  <si>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</si>
  <si>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</si>
  <si>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</si>
  <si>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</si>
  <si>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</si>
  <si>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</si>
  <si>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</si>
  <si>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</si>
  <si>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</si>
  <si>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</si>
  <si>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</si>
  <si>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</si>
  <si>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</si>
  <si>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</si>
  <si>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</si>
  <si>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</si>
  <si>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</si>
  <si>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</si>
  <si>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</si>
  <si>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</si>
  <si>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</si>
  <si>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</si>
  <si>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</si>
  <si>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</si>
  <si>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</si>
  <si>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</si>
  <si>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</si>
  <si>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</si>
  <si>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</si>
  <si>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</si>
  <si>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</si>
  <si>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</si>
  <si>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</si>
  <si>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</si>
  <si>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</si>
  <si>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</si>
  <si>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</si>
  <si>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</si>
  <si>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</si>
  <si>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</si>
  <si>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</si>
  <si>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</si>
  <si>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</si>
  <si>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</si>
  <si>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</si>
  <si>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</si>
  <si>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</si>
  <si>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</si>
  <si>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</si>
  <si>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</si>
  <si>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</si>
  <si>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</si>
  <si>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</si>
  <si>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</si>
  <si>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</si>
  <si>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</si>
  <si>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</si>
  <si>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</si>
  <si>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</si>
  <si>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</si>
  <si>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</si>
  <si>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</si>
  <si>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</si>
  <si>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</si>
  <si>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</si>
  <si>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</si>
  <si>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</si>
  <si>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</si>
  <si>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</si>
  <si>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</si>
  <si>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</si>
  <si>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</si>
  <si>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</si>
  <si>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</si>
  <si>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</si>
  <si>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</si>
  <si>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</si>
  <si>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</si>
  <si>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</si>
  <si>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</si>
  <si>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</si>
  <si>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</si>
  <si>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</si>
  <si>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</si>
  <si>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</si>
  <si>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</si>
  <si>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</si>
  <si>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</si>
  <si>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</si>
  <si>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</si>
  <si>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</si>
  <si>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</si>
  <si>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</si>
  <si>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</si>
  <si>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</si>
  <si>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</si>
  <si>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</si>
  <si>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</si>
  <si>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</si>
  <si>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</si>
  <si>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</si>
  <si>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</si>
  <si>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</si>
  <si>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</si>
  <si>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</si>
  <si>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</si>
  <si>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</si>
  <si>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</si>
  <si>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</si>
  <si>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</si>
  <si>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</si>
  <si>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</si>
  <si>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</si>
  <si>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</si>
  <si>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</si>
  <si>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</si>
  <si>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</si>
  <si>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</si>
  <si>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</si>
  <si>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</si>
  <si>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</si>
  <si>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</si>
  <si>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</si>
  <si>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</si>
  <si>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</si>
  <si>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</si>
  <si>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</si>
  <si>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</si>
  <si>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</si>
  <si>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</si>
  <si>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</si>
  <si>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</si>
  <si>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</si>
  <si>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</si>
  <si>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</si>
  <si>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</si>
  <si>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</si>
  <si>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</si>
  <si>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</si>
  <si>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</si>
  <si>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</si>
  <si>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</si>
  <si>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</si>
  <si>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</si>
  <si>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</si>
  <si>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</si>
  <si>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</si>
  <si>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</si>
  <si>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</si>
  <si>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</si>
  <si>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</si>
  <si>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</si>
  <si>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</si>
  <si>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</si>
  <si>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</si>
  <si>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</si>
  <si>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</si>
  <si>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</si>
  <si>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</si>
  <si>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</si>
  <si>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</si>
  <si>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</si>
  <si>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</si>
  <si>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</si>
  <si>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</si>
  <si>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</si>
  <si>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</si>
  <si>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</si>
  <si>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</si>
  <si>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</si>
  <si>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</si>
  <si>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</si>
  <si>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</si>
  <si>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</si>
  <si>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</si>
  <si>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</si>
  <si>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</si>
  <si>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</si>
  <si>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</si>
  <si>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</si>
  <si>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</si>
  <si>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</si>
  <si>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</si>
  <si>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</si>
  <si>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</si>
  <si>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</si>
  <si>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</si>
  <si>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</si>
  <si>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</si>
  <si>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</si>
  <si>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</si>
  <si>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</si>
  <si>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</si>
  <si>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</si>
  <si>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</si>
  <si>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</si>
  <si>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</si>
  <si>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</si>
  <si>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</si>
  <si>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</si>
  <si>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</si>
  <si>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</si>
  <si>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</si>
  <si>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</si>
  <si>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</si>
  <si>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</si>
  <si>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</si>
  <si>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</si>
  <si>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</si>
  <si>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</si>
  <si>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</si>
  <si>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</si>
  <si>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</si>
  <si>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</si>
  <si>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</si>
  <si>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</si>
  <si>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</si>
  <si>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</si>
  <si>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</si>
  <si>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</si>
  <si>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</si>
  <si>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</si>
  <si>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</si>
  <si>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</si>
  <si>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</si>
  <si>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</si>
  <si>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</si>
  <si>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</si>
  <si>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</si>
  <si>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</si>
  <si>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</si>
  <si>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</si>
  <si>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</si>
  <si>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</si>
  <si>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</si>
  <si>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</si>
  <si>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</si>
  <si>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</si>
  <si>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</si>
  <si>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</si>
  <si>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</si>
  <si>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</si>
  <si>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</si>
  <si>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</si>
  <si>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</si>
  <si>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</si>
  <si>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</si>
  <si>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</si>
  <si>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</si>
  <si>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</si>
  <si>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</si>
  <si>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</si>
  <si>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</si>
  <si>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</si>
  <si>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</si>
  <si>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</si>
  <si>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</si>
  <si>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</si>
  <si>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</si>
  <si>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</si>
  <si>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</si>
  <si>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</si>
  <si>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</si>
  <si>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</si>
  <si>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</si>
  <si>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</si>
  <si>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</si>
  <si>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</si>
  <si>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</si>
  <si>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</si>
  <si>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</si>
  <si>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</si>
  <si>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</si>
  <si>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</si>
  <si>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</si>
  <si>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</si>
  <si>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</si>
  <si>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</si>
  <si>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</si>
  <si>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</si>
  <si>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</si>
  <si>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</si>
  <si>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</si>
  <si>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</si>
  <si>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</si>
  <si>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</si>
  <si>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</si>
  <si>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</si>
  <si>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</si>
  <si>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</si>
  <si>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</si>
  <si>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</si>
  <si>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</si>
  <si>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</si>
  <si>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</si>
  <si>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</si>
  <si>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</si>
  <si>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</si>
  <si>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</si>
  <si>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</si>
  <si>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</si>
  <si>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</si>
  <si>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</si>
  <si>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</si>
  <si>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</si>
  <si>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</si>
  <si>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</si>
  <si>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</si>
  <si>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</si>
  <si>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</si>
  <si>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</si>
  <si>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</si>
  <si>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</si>
  <si>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</si>
  <si>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</si>
  <si>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</si>
  <si>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</si>
  <si>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</si>
  <si>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</si>
  <si>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</si>
  <si>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</si>
  <si>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</si>
  <si>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</si>
  <si>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</si>
  <si>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</si>
  <si>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</si>
  <si>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</si>
  <si>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</si>
  <si>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</si>
  <si>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</si>
  <si>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</si>
  <si>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</si>
  <si>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</si>
  <si>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</si>
  <si>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</si>
  <si>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</si>
  <si>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</si>
  <si>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</si>
  <si>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</si>
  <si>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</si>
  <si>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</si>
  <si>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</si>
  <si>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</si>
  <si>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</si>
  <si>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</si>
  <si>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</si>
  <si>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</si>
  <si>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</si>
  <si>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</si>
  <si>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</si>
  <si>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</si>
  <si>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</si>
  <si>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</si>
  <si>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</si>
  <si>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</si>
  <si>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</si>
  <si>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</si>
  <si>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</si>
  <si>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</si>
  <si>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</si>
  <si>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</si>
  <si>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</si>
  <si>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</si>
  <si>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</si>
  <si>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</si>
  <si>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</si>
  <si>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</si>
  <si>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</si>
  <si>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</si>
  <si>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</si>
  <si>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</si>
  <si>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</si>
  <si>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</si>
  <si>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</si>
  <si>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</si>
  <si>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</si>
  <si>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</si>
  <si>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</si>
  <si>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</si>
  <si>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</si>
  <si>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</si>
  <si>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</si>
  <si>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</si>
  <si>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</si>
  <si>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</si>
  <si>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</si>
  <si>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</si>
  <si>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</si>
  <si>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</si>
  <si>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</si>
  <si>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</si>
  <si>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</si>
  <si>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</si>
  <si>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</si>
  <si>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</si>
  <si>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</si>
  <si>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</si>
  <si>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</si>
  <si>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</si>
  <si>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</si>
  <si>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</si>
  <si>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</si>
  <si>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</si>
  <si>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</si>
  <si>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</si>
  <si>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</si>
  <si>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</si>
  <si>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</si>
  <si>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</si>
  <si>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</si>
  <si>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</si>
  <si>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</si>
  <si>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</si>
  <si>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</si>
  <si>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</si>
  <si>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</si>
  <si>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</si>
  <si>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</si>
  <si>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</si>
  <si>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</si>
  <si>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</si>
  <si>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</si>
  <si>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</si>
  <si>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</si>
  <si>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</si>
  <si>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</si>
  <si>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</si>
  <si>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</si>
  <si>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</si>
  <si>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</si>
  <si>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</si>
  <si>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</si>
  <si>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</si>
  <si>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</si>
  <si>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</si>
  <si>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</si>
  <si>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</si>
  <si>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</si>
  <si>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</si>
  <si>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</si>
  <si>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</si>
  <si>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</si>
  <si>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</si>
  <si>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</si>
  <si>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</si>
  <si>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</si>
  <si>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</si>
  <si>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</si>
  <si>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</si>
  <si>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</si>
  <si>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</si>
  <si>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</si>
  <si>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</si>
  <si>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</si>
  <si>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</si>
  <si>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</si>
  <si>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</si>
  <si>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</si>
  <si>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</si>
  <si>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</si>
  <si>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</si>
  <si>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</si>
  <si>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</si>
  <si>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</si>
  <si>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</si>
  <si>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</si>
  <si>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</si>
  <si>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</si>
  <si>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</si>
  <si>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</si>
  <si>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</si>
  <si>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</si>
  <si>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</si>
  <si>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</si>
  <si>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</si>
  <si>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</si>
  <si>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</si>
  <si>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</si>
  <si>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</si>
  <si>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</si>
  <si>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</si>
  <si>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</si>
  <si>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</si>
  <si>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</si>
  <si>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</si>
  <si>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</si>
  <si>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</si>
  <si>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</si>
  <si>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</si>
  <si>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</si>
  <si>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</si>
  <si>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</si>
  <si>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</si>
  <si>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</si>
  <si>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</si>
  <si>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</si>
  <si>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</si>
  <si>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</si>
  <si>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</si>
  <si>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</si>
  <si>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</si>
  <si>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</si>
  <si>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</si>
  <si>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</si>
  <si>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</si>
  <si>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</si>
  <si>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</si>
  <si>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</si>
  <si>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</si>
  <si>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</si>
  <si>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</si>
  <si>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</si>
  <si>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</si>
  <si>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</si>
  <si>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</si>
  <si>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</si>
  <si>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</si>
  <si>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</si>
  <si>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</si>
  <si>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</si>
  <si>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</si>
  <si>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</si>
  <si>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</si>
  <si>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</si>
  <si>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</si>
  <si>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</si>
  <si>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</si>
  <si>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</si>
  <si>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</si>
  <si>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</si>
  <si>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</si>
  <si>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</si>
  <si>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</si>
  <si>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</si>
  <si>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</si>
  <si>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</si>
  <si>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</si>
  <si>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</si>
  <si>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</si>
  <si>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</si>
  <si>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</si>
  <si>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</si>
  <si>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</si>
  <si>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</si>
  <si>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</si>
  <si>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</si>
  <si>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</si>
  <si>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</si>
  <si>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</si>
  <si>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</si>
  <si>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</si>
  <si>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</si>
  <si>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</si>
  <si>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</si>
  <si>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</si>
  <si>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</si>
  <si>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</si>
  <si>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</si>
  <si>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</si>
  <si>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</si>
  <si>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</si>
  <si>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</si>
  <si>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</si>
  <si>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</si>
  <si>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</si>
  <si>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</si>
  <si>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</si>
  <si>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</si>
  <si>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</si>
  <si>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</si>
  <si>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</si>
  <si>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</si>
  <si>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</si>
  <si>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</si>
  <si>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</si>
  <si>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</si>
  <si>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</si>
  <si>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</si>
  <si>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</si>
  <si>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</si>
  <si>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</si>
  <si>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</si>
  <si>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</si>
  <si>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</si>
  <si>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</si>
  <si>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</si>
  <si>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</si>
  <si>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</si>
  <si>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</si>
  <si>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</si>
  <si>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</si>
  <si>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</si>
  <si>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</si>
  <si>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</si>
  <si>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</si>
  <si>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</si>
  <si>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</si>
  <si>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</si>
  <si>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</si>
  <si>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</si>
  <si>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</si>
  <si>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</si>
  <si>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</si>
  <si>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</si>
  <si>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</si>
  <si>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</si>
  <si>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</si>
  <si>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</si>
  <si>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</si>
  <si>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</si>
  <si>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</si>
  <si>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</si>
  <si>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</si>
  <si>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</si>
  <si>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</si>
  <si>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</si>
  <si>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</si>
  <si>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</si>
  <si>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</si>
  <si>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</si>
  <si>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</si>
  <si>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</si>
  <si>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</si>
  <si>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</si>
  <si>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</si>
  <si>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</si>
  <si>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</si>
  <si>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</si>
  <si>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</si>
  <si>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</si>
  <si>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</si>
  <si>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</si>
  <si>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</si>
  <si>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</si>
  <si>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</si>
  <si>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</si>
  <si>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</si>
  <si>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</si>
  <si>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</si>
  <si>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</si>
  <si>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</si>
  <si>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</si>
  <si>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</si>
  <si>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</si>
  <si>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</si>
  <si>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</si>
  <si>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</si>
  <si>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</si>
  <si>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</si>
  <si>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</si>
  <si>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</si>
  <si>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</si>
  <si>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</si>
  <si>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</si>
  <si>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</si>
  <si>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</si>
  <si>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</si>
  <si>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</si>
  <si>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</si>
  <si>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</si>
  <si>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</si>
  <si>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</si>
  <si>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</si>
  <si>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</si>
  <si>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</si>
  <si>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</si>
  <si>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</si>
  <si>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</si>
  <si>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</si>
  <si>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</si>
  <si>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</si>
  <si>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</si>
  <si>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</si>
  <si>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</si>
  <si>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</si>
  <si>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</si>
  <si>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</si>
  <si>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</si>
  <si>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</si>
  <si>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</si>
  <si>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</si>
  <si>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</si>
  <si>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</si>
  <si>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</si>
  <si>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</si>
  <si>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</si>
  <si>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</si>
  <si>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</si>
  <si>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</si>
  <si>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</si>
  <si>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</si>
  <si>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</si>
  <si>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</si>
  <si>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</si>
  <si>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</si>
  <si>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</si>
  <si>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</si>
  <si>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</si>
  <si>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</si>
  <si>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</si>
  <si>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</si>
  <si>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</si>
  <si>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</si>
  <si>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</si>
  <si>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</si>
  <si>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</si>
  <si>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</si>
  <si>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</si>
  <si>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</si>
  <si>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</si>
  <si>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</si>
  <si>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</si>
  <si>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</si>
  <si>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</si>
  <si>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</si>
  <si>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</si>
  <si>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</si>
  <si>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</si>
  <si>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</si>
  <si>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</si>
  <si>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</si>
  <si>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</si>
  <si>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</si>
  <si>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</si>
  <si>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</si>
  <si>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</si>
  <si>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</si>
  <si>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</si>
  <si>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</si>
  <si>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</si>
  <si>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</si>
  <si>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</si>
  <si>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</si>
  <si>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</si>
  <si>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</si>
  <si>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</si>
  <si>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</si>
  <si>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</si>
  <si>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</si>
  <si>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</si>
  <si>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</si>
  <si>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</si>
  <si>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</si>
  <si>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</si>
  <si>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</si>
  <si>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</si>
  <si>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</si>
  <si>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</si>
  <si>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</si>
  <si>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</si>
  <si>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</si>
  <si>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</si>
  <si>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</si>
  <si>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</si>
  <si>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</si>
  <si>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</si>
  <si>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</si>
  <si>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</si>
  <si>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</si>
  <si>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</si>
  <si>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</si>
  <si>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</si>
  <si>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</si>
  <si>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</si>
  <si>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</si>
  <si>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</si>
  <si>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</si>
  <si>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</si>
  <si>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</si>
  <si>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</si>
  <si>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</si>
  <si>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</si>
  <si>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</si>
  <si>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</si>
  <si>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</si>
  <si>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</si>
  <si>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</si>
  <si>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</si>
  <si>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</si>
  <si>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</si>
  <si>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</si>
  <si>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</si>
  <si>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</si>
  <si>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</si>
  <si>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</si>
  <si>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</si>
  <si>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</si>
  <si>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</si>
  <si>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</si>
  <si>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</si>
  <si>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</si>
  <si>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</si>
  <si>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</si>
  <si>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</si>
  <si>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</si>
  <si>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</si>
  <si>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</si>
  <si>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</si>
  <si>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</si>
  <si>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</si>
  <si>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</si>
  <si>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</si>
  <si>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</si>
  <si>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</si>
  <si>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</si>
  <si>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</si>
  <si>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</si>
  <si>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</si>
  <si>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</si>
  <si>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</si>
  <si>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</si>
  <si>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</si>
  <si>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</si>
  <si>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</si>
  <si>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</si>
  <si>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</si>
  <si>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</si>
  <si>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</si>
  <si>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</si>
  <si>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</si>
  <si>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</si>
  <si>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</si>
  <si>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</si>
  <si>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</si>
  <si>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</si>
  <si>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</si>
  <si>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</si>
  <si>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</si>
  <si>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</si>
  <si>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</si>
  <si>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</si>
  <si>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</si>
  <si>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</si>
  <si>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</si>
  <si>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</si>
  <si>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</si>
  <si>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</si>
  <si>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</si>
  <si>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</si>
  <si>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</si>
  <si>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</si>
  <si>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</si>
  <si>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</si>
  <si>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</si>
  <si>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</si>
  <si>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</si>
  <si>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</si>
  <si>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</si>
  <si>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</si>
  <si>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</si>
  <si>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</si>
  <si>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</si>
  <si>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</si>
  <si>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</si>
  <si>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</si>
  <si>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</si>
  <si>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</si>
  <si>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</si>
  <si>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</si>
  <si>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</si>
  <si>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</si>
  <si>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</si>
  <si>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</si>
  <si>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</si>
  <si>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</si>
  <si>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</si>
  <si>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</si>
  <si>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</si>
  <si>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</si>
  <si>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</si>
  <si>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</si>
  <si>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</si>
  <si>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</si>
  <si>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</si>
  <si>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</si>
  <si>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</si>
  <si>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</si>
  <si>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</si>
  <si>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</si>
  <si>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</si>
  <si>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</si>
  <si>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</si>
  <si>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</si>
  <si>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</si>
  <si>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</si>
  <si>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</si>
  <si>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</si>
  <si>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</si>
  <si>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</si>
  <si>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</si>
  <si>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</si>
  <si>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</si>
  <si>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</si>
  <si>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</si>
  <si>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</si>
  <si>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</si>
  <si>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</si>
  <si>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</si>
  <si>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</si>
  <si>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</si>
  <si>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</si>
  <si>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</si>
  <si>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</si>
  <si>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</si>
  <si>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</si>
  <si>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</si>
  <si>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</si>
  <si>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</si>
  <si>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</si>
  <si>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</si>
  <si>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</si>
  <si>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</si>
  <si>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</si>
  <si>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</si>
  <si>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</si>
  <si>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</si>
  <si>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</si>
  <si>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</si>
  <si>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</si>
  <si>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</si>
  <si>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</si>
  <si>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</si>
  <si>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</si>
  <si>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</si>
  <si>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</si>
  <si>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</si>
  <si>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</si>
  <si>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</si>
  <si>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</si>
  <si>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</si>
  <si>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</si>
  <si>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</si>
  <si>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</si>
  <si>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</si>
  <si>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</si>
  <si>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</si>
  <si>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</si>
  <si>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</si>
  <si>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</si>
  <si>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</si>
  <si>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</si>
  <si>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</si>
  <si>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</si>
  <si>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</si>
  <si>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</si>
  <si>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</si>
  <si>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</si>
  <si>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</si>
  <si>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</si>
  <si>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</si>
  <si>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</si>
  <si>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</si>
  <si>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</si>
  <si>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</si>
  <si>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</si>
  <si>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</si>
  <si>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</si>
  <si>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</si>
  <si>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</si>
  <si>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</si>
  <si>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</si>
  <si>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</si>
  <si>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</si>
  <si>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</si>
  <si>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</si>
  <si>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</si>
  <si>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</si>
  <si>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</si>
  <si>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</si>
  <si>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</si>
  <si>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</si>
  <si>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</si>
  <si>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</si>
  <si>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</si>
  <si>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</si>
  <si>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</si>
  <si>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</si>
  <si>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</si>
  <si>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</si>
  <si>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</si>
  <si>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</si>
  <si>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</si>
  <si>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</si>
  <si>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</si>
  <si>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</si>
  <si>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</si>
  <si>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</si>
  <si>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</si>
  <si>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</si>
  <si>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</si>
  <si>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</si>
  <si>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</si>
  <si>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</si>
  <si>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</si>
  <si>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</si>
  <si>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</si>
  <si>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</si>
  <si>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</si>
  <si>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</si>
  <si>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</si>
  <si>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</si>
  <si>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</si>
  <si>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</si>
  <si>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</si>
  <si>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</si>
  <si>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</si>
  <si>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</si>
  <si>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</si>
  <si>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</si>
  <si>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</si>
  <si>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</si>
  <si>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</si>
  <si>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</si>
  <si>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</si>
  <si>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</si>
  <si>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</si>
  <si>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</si>
  <si>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</si>
  <si>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</si>
  <si>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</si>
  <si>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</si>
  <si>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</si>
  <si>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</si>
  <si>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</si>
  <si>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</si>
  <si>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</si>
  <si>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</si>
  <si>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</si>
  <si>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</si>
  <si>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</si>
  <si>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</si>
  <si>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</si>
  <si>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</si>
  <si>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</si>
  <si>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</si>
  <si>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</si>
  <si>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</si>
  <si>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</si>
  <si>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</si>
  <si>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</si>
  <si>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</si>
  <si>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</si>
  <si>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</si>
  <si>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</si>
  <si>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</si>
  <si>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</si>
  <si>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</si>
  <si>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</si>
  <si>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</si>
  <si>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</si>
  <si>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</si>
  <si>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</si>
  <si>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</si>
  <si>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</si>
  <si>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</si>
  <si>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</si>
  <si>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</si>
  <si>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</si>
  <si>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</si>
  <si>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</si>
  <si>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</si>
  <si>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</si>
  <si>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</si>
  <si>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</si>
  <si>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</si>
  <si>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</si>
  <si>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</si>
  <si>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</si>
  <si>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</si>
  <si>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</si>
  <si>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</si>
  <si>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</si>
  <si>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</si>
  <si>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</si>
  <si>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</si>
  <si>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</si>
  <si>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</si>
  <si>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</si>
  <si>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</si>
  <si>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</si>
  <si>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</si>
  <si>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</si>
  <si>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</si>
  <si>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</si>
  <si>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</si>
  <si>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</si>
  <si>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</si>
  <si>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</si>
  <si>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</si>
  <si>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</si>
  <si>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</si>
  <si>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</si>
  <si>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</si>
  <si>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</si>
  <si>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</si>
  <si>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</si>
  <si>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</si>
  <si>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</si>
  <si>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</si>
  <si>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</si>
  <si>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</si>
  <si>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</si>
  <si>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</si>
  <si>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</si>
  <si>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</si>
  <si>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</si>
  <si>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</si>
  <si>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</si>
  <si>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</si>
  <si>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</si>
  <si>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</si>
  <si>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</si>
  <si>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</si>
  <si>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</si>
  <si>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</si>
  <si>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</si>
  <si>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</si>
  <si>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</si>
  <si>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</si>
  <si>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</si>
  <si>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</si>
  <si>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</si>
  <si>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</si>
  <si>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</si>
  <si>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</si>
  <si>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</si>
  <si>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</si>
  <si>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</si>
  <si>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</si>
  <si>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</si>
  <si>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</si>
  <si>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</si>
  <si>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</si>
  <si>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</si>
  <si>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</si>
  <si>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</si>
  <si>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</si>
  <si>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</si>
  <si>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</si>
  <si>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</si>
  <si>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</si>
  <si>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</si>
  <si>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</si>
  <si>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</si>
  <si>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</si>
  <si>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</si>
  <si>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</si>
  <si>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</si>
  <si>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</si>
  <si>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</si>
  <si>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</si>
  <si>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</si>
  <si>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</si>
  <si>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</si>
  <si>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</si>
  <si>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</si>
  <si>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</si>
  <si>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</si>
  <si>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</si>
  <si>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</si>
  <si>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</si>
  <si>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</si>
  <si>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</si>
  <si>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</si>
  <si>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</si>
  <si>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</si>
  <si>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</si>
  <si>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</si>
  <si>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</si>
  <si>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</si>
  <si>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</si>
  <si>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</si>
  <si>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</si>
  <si>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</si>
  <si>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</si>
  <si>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</si>
  <si>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</si>
  <si>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</si>
  <si>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</si>
  <si>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</si>
  <si>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</si>
  <si>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</si>
  <si>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</si>
  <si>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</si>
  <si>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</si>
  <si>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</si>
  <si>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</si>
  <si>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</si>
  <si>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</si>
  <si>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</si>
  <si>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</si>
  <si>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</si>
  <si>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</si>
  <si>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</si>
  <si>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</si>
  <si>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</si>
  <si>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</si>
  <si>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</si>
  <si>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</si>
  <si>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</si>
  <si>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</si>
  <si>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</si>
  <si>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</si>
  <si>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</si>
  <si>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</si>
  <si>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</si>
  <si>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</si>
  <si>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</si>
  <si>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</si>
  <si>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</si>
  <si>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</si>
  <si>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</si>
  <si>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</si>
  <si>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</si>
  <si>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</si>
  <si>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</si>
  <si>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</si>
  <si>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</si>
  <si>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</si>
  <si>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</si>
  <si>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</si>
  <si>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</si>
  <si>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</si>
  <si>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</si>
  <si>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</si>
  <si>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</si>
  <si>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</si>
  <si>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</si>
  <si>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</si>
  <si>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</si>
  <si>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</si>
  <si>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</si>
  <si>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</si>
  <si>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</si>
  <si>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</si>
  <si>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</si>
  <si>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</si>
  <si>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</si>
  <si>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</si>
  <si>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</si>
  <si>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</si>
  <si>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</si>
  <si>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</si>
  <si>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</si>
  <si>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</si>
  <si>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</si>
  <si>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</si>
  <si>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</si>
  <si>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</si>
  <si>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</si>
  <si>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</si>
  <si>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</si>
  <si>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</si>
  <si>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</si>
  <si>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</si>
  <si>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</si>
  <si>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</si>
  <si>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</si>
  <si>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</si>
  <si>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</si>
  <si>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</si>
  <si>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</si>
  <si>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</si>
  <si>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</si>
  <si>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</si>
  <si>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</si>
  <si>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</si>
  <si>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</si>
  <si>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</si>
  <si>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</si>
  <si>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</si>
  <si>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</si>
  <si>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</si>
  <si>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</si>
  <si>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</si>
  <si>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</si>
  <si>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</si>
  <si>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</si>
  <si>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</si>
  <si>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</si>
  <si>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</si>
  <si>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</si>
  <si>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</si>
  <si>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</si>
  <si>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</si>
  <si>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</si>
  <si>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</si>
  <si>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</si>
  <si>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</si>
  <si>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</si>
  <si>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</si>
  <si>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</si>
  <si>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</si>
  <si>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</si>
  <si>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</si>
  <si>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</si>
  <si>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</si>
  <si>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</si>
  <si>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</si>
  <si>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</si>
  <si>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</si>
  <si>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</si>
  <si>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</si>
  <si>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</si>
  <si>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</si>
  <si>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</si>
  <si>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</si>
  <si>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</si>
  <si>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</si>
  <si>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</si>
  <si>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</si>
  <si>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</si>
  <si>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</si>
  <si>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</si>
  <si>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</si>
  <si>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</si>
  <si>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</si>
  <si>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</si>
  <si>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</si>
  <si>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</si>
  <si>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</si>
  <si>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</si>
  <si>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</si>
  <si>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</si>
  <si>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</si>
  <si>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</si>
  <si>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</si>
  <si>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</si>
  <si>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</si>
  <si>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</si>
  <si>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</si>
  <si>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</si>
  <si>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</si>
  <si>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</si>
  <si>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</si>
  <si>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</si>
  <si>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</si>
  <si>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</si>
  <si>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</si>
  <si>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</si>
  <si>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</si>
  <si>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</si>
  <si>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</si>
  <si>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</si>
  <si>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</si>
  <si>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</si>
  <si>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</si>
  <si>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</si>
  <si>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</si>
  <si>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</si>
  <si>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</si>
  <si>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</si>
  <si>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</si>
  <si>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</si>
  <si>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</si>
  <si>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</si>
  <si>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</si>
  <si>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</si>
  <si>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</si>
  <si>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</si>
  <si>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</si>
  <si>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</si>
  <si>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</si>
  <si>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</si>
  <si>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</si>
  <si>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</si>
  <si>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</si>
  <si>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</si>
  <si>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</si>
  <si>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</si>
  <si>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</si>
  <si>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</si>
  <si>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</si>
  <si>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</si>
  <si>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</si>
  <si>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</si>
  <si>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</si>
  <si>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</si>
  <si>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</si>
  <si>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</si>
  <si>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</si>
  <si>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</si>
  <si>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</si>
  <si>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</si>
  <si>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</si>
  <si>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</si>
  <si>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</si>
  <si>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</si>
  <si>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</si>
  <si>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</si>
  <si>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</si>
  <si>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</si>
  <si>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</si>
  <si>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</si>
  <si>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</si>
  <si>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</si>
  <si>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</si>
  <si>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</si>
  <si>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</si>
  <si>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</si>
  <si>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</si>
  <si>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</si>
  <si>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</si>
  <si>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</si>
  <si>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</si>
  <si>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</si>
  <si>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</si>
  <si>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</si>
  <si>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</si>
  <si>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</si>
  <si>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</si>
  <si>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</si>
  <si>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</si>
  <si>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</si>
  <si>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</si>
  <si>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</si>
  <si>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</si>
  <si>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</si>
  <si>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</si>
  <si>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</si>
  <si>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</si>
  <si>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</si>
  <si>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</si>
  <si>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</si>
  <si>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</si>
  <si>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</si>
  <si>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</si>
  <si>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</si>
  <si>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</si>
  <si>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</si>
  <si>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</si>
  <si>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</si>
  <si>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</si>
  <si>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</si>
  <si>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</si>
  <si>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</si>
  <si>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</si>
  <si>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</si>
  <si>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</si>
  <si>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</si>
  <si>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</si>
  <si>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</si>
  <si>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</si>
  <si>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</si>
  <si>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</si>
  <si>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</si>
  <si>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</si>
  <si>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</si>
  <si>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</si>
  <si>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</si>
  <si>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</si>
  <si>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</si>
  <si>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</si>
  <si>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</si>
  <si>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</si>
  <si>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</si>
  <si>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</si>
  <si>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</si>
  <si>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</si>
  <si>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</si>
  <si>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</si>
  <si>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</si>
  <si>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</si>
  <si>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</si>
  <si>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</si>
  <si>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</si>
  <si>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</si>
  <si>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</si>
  <si>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</si>
  <si>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</si>
  <si>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</si>
  <si>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</si>
  <si>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</si>
  <si>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</si>
  <si>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</si>
  <si>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</si>
  <si>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</si>
  <si>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</si>
  <si>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</si>
  <si>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</si>
  <si>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</si>
  <si>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</si>
  <si>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</si>
  <si>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</si>
  <si>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</si>
  <si>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</si>
  <si>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</si>
  <si>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</si>
  <si>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</si>
  <si>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</si>
  <si>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</si>
  <si>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</si>
  <si>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</si>
  <si>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</si>
  <si>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</si>
  <si>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</si>
  <si>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</si>
  <si>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</si>
  <si>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</si>
  <si>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</si>
  <si>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</si>
  <si>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</si>
  <si>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</si>
  <si>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</si>
  <si>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</si>
  <si>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</si>
  <si>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</si>
  <si>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</si>
  <si>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</si>
  <si>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</si>
  <si>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</si>
  <si>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</si>
  <si>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</si>
  <si>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</si>
  <si>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</si>
  <si>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</si>
  <si>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</si>
  <si>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</si>
  <si>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</si>
  <si>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</si>
  <si>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</si>
  <si>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</si>
  <si>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</si>
  <si>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</si>
  <si>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</si>
  <si>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</si>
  <si>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</si>
  <si>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</si>
  <si>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</si>
  <si>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</si>
  <si>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</si>
  <si>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</si>
  <si>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</si>
  <si>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</si>
  <si>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</si>
  <si>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</si>
  <si>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</si>
  <si>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</si>
  <si>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</si>
  <si>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</si>
  <si>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</si>
  <si>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</si>
  <si>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</si>
  <si>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</si>
  <si>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</si>
  <si>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</si>
  <si>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</si>
  <si>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</si>
  <si>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</si>
  <si>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</si>
  <si>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</si>
  <si>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</si>
  <si>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</si>
  <si>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</si>
  <si>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</si>
  <si>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</si>
  <si>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</si>
  <si>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</si>
  <si>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</si>
  <si>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</si>
  <si>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</si>
  <si>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</si>
  <si>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</si>
  <si>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</si>
  <si>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</si>
  <si>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</si>
  <si>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</si>
  <si>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</si>
  <si>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</si>
  <si>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</si>
  <si>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</si>
  <si>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</si>
  <si>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</si>
  <si>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</si>
  <si>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</si>
  <si>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</si>
  <si>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</si>
  <si>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</si>
  <si>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</si>
  <si>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</si>
  <si>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</si>
  <si>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</si>
  <si>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</si>
  <si>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</si>
  <si>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</si>
  <si>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</si>
  <si>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</si>
  <si>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</si>
  <si>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</si>
  <si>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</si>
  <si>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</si>
  <si>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</si>
  <si>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</si>
  <si>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</si>
  <si>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</si>
  <si>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</si>
  <si>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</si>
  <si>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</si>
  <si>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</si>
  <si>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</si>
  <si>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</si>
  <si>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</si>
  <si>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</si>
  <si>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</si>
  <si>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</si>
  <si>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</si>
  <si>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</si>
  <si>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</si>
  <si>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</si>
  <si>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</si>
  <si>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</si>
  <si>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</si>
  <si>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</si>
  <si>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</si>
  <si>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</si>
  <si>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</si>
  <si>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</si>
  <si>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</si>
  <si>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</si>
  <si>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</si>
  <si>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</si>
  <si>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</si>
  <si>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</si>
  <si>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</si>
  <si>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</si>
  <si>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</si>
  <si>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</si>
  <si>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</si>
  <si>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</si>
  <si>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</si>
  <si>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</si>
  <si>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</si>
  <si>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</si>
  <si>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</si>
  <si>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</si>
  <si>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</si>
  <si>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</si>
  <si>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</si>
  <si>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</si>
  <si>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</si>
  <si>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</si>
  <si>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</si>
  <si>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</si>
  <si>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</si>
  <si>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</si>
  <si>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</si>
  <si>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</si>
  <si>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</si>
  <si>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</si>
  <si>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</si>
  <si>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</si>
  <si>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</si>
  <si>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</si>
  <si>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</si>
  <si>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</si>
  <si>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</si>
  <si>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</si>
  <si>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</si>
  <si>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</si>
  <si>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</si>
  <si>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</si>
  <si>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</si>
  <si>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</si>
  <si>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</si>
  <si>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</si>
  <si>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</si>
  <si>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</si>
  <si>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</si>
  <si>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</si>
  <si>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</si>
  <si>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</si>
  <si>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</si>
  <si>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</si>
  <si>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</si>
  <si>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</si>
  <si>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</si>
  <si>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</si>
  <si>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</si>
  <si>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</si>
  <si>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</si>
  <si>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</si>
  <si>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</si>
  <si>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</si>
  <si>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</si>
  <si>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</si>
  <si>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</si>
  <si>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</si>
  <si>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</si>
  <si>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</si>
  <si>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</si>
  <si>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</si>
  <si>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</si>
  <si>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</si>
  <si>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</si>
  <si>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</si>
  <si>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</si>
  <si>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</si>
  <si>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</si>
  <si>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</si>
  <si>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</si>
  <si>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</si>
  <si>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</si>
  <si>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</si>
  <si>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</si>
  <si>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</si>
  <si>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</si>
  <si>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</si>
  <si>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</si>
  <si>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</si>
  <si>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</si>
  <si>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</si>
  <si>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</si>
  <si>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</si>
  <si>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</si>
  <si>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</si>
  <si>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</si>
  <si>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</si>
  <si>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</si>
  <si>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</si>
  <si>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</si>
  <si>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</si>
  <si>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</si>
  <si>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</si>
  <si>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</si>
  <si>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</si>
  <si>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</si>
  <si>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</si>
  <si>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</si>
  <si>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</si>
  <si>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</si>
  <si>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</si>
  <si>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</si>
  <si>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</si>
  <si>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</si>
  <si>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</si>
  <si>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</si>
  <si>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</si>
  <si>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</si>
  <si>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</si>
  <si>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</si>
  <si>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</si>
  <si>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</si>
  <si>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</si>
  <si>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</si>
  <si>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</si>
  <si>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</si>
  <si>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</si>
  <si>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</si>
  <si>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</si>
  <si>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</si>
  <si>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</si>
  <si>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</si>
  <si>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</si>
  <si>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</si>
  <si>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</si>
  <si>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</si>
  <si>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</si>
  <si>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</si>
  <si>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</si>
  <si>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</si>
  <si>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</si>
  <si>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</si>
  <si>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</si>
  <si>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</si>
  <si>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</si>
  <si>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</si>
  <si>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</si>
  <si>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</si>
  <si>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</si>
  <si>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</si>
  <si>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</si>
  <si>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</si>
  <si>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</si>
  <si>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</si>
  <si>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</si>
  <si>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</si>
  <si>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</si>
  <si>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</si>
  <si>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</si>
  <si>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</si>
  <si>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</si>
  <si>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</si>
  <si>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</si>
  <si>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</si>
  <si>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</si>
  <si>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</si>
  <si>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</si>
  <si>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</si>
  <si>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</si>
  <si>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</si>
  <si>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</si>
  <si>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</si>
  <si>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</si>
  <si>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</si>
  <si>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</si>
  <si>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</si>
  <si>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</si>
  <si>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</si>
  <si>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</si>
  <si>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</si>
  <si>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</si>
  <si>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</si>
  <si>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</si>
  <si>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</si>
  <si>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</si>
  <si>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</si>
  <si>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</si>
  <si>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</si>
  <si>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</si>
  <si>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</si>
  <si>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</si>
  <si>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</si>
  <si>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</si>
  <si>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</si>
  <si>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</si>
  <si>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</si>
  <si>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</si>
  <si>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</si>
  <si>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</si>
  <si>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</si>
  <si>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</si>
  <si>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</si>
  <si>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</si>
  <si>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</si>
  <si>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</si>
  <si>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</si>
  <si>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</si>
  <si>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</si>
  <si>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</si>
  <si>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</si>
  <si>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</si>
  <si>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</si>
  <si>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</si>
  <si>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</si>
  <si>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</si>
  <si>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</si>
  <si>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</si>
  <si>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</si>
  <si>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</si>
  <si>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</si>
  <si>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</si>
  <si>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</si>
  <si>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</si>
  <si>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</si>
  <si>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</si>
  <si>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</si>
  <si>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</si>
  <si>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</si>
  <si>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</si>
  <si>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</si>
  <si>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</si>
  <si>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</si>
  <si>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</si>
  <si>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</si>
  <si>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</si>
  <si>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</si>
  <si>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</si>
  <si>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</si>
  <si>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</si>
  <si>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</si>
  <si>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</si>
  <si>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</si>
  <si>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</si>
  <si>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</si>
  <si>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</si>
  <si>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</si>
  <si>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</si>
  <si>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</si>
  <si>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</si>
  <si>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</si>
  <si>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</si>
  <si>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</si>
  <si>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</si>
  <si>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</si>
  <si>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</si>
  <si>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</si>
  <si>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</si>
  <si>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</si>
  <si>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</si>
  <si>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</si>
  <si>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</si>
  <si>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</si>
  <si>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</si>
  <si>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</si>
  <si>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</si>
  <si>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</si>
  <si>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</si>
  <si>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</si>
  <si>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</si>
  <si>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</si>
  <si>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</si>
  <si>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</si>
  <si>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</si>
  <si>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</si>
  <si>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</si>
  <si>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</si>
  <si>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</si>
  <si>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</si>
  <si>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</si>
  <si>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</si>
  <si>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</si>
  <si>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</si>
  <si>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</si>
  <si>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</si>
  <si>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</si>
  <si>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</si>
  <si>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</si>
  <si>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</si>
  <si>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</si>
  <si>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</si>
  <si>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</si>
  <si>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</si>
  <si>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</si>
  <si>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</si>
  <si>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</si>
  <si>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</si>
  <si>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</si>
  <si>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</si>
  <si>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</si>
  <si>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</si>
  <si>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</si>
  <si>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</si>
  <si>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</si>
  <si>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</si>
  <si>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</si>
  <si>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</si>
  <si>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</si>
  <si>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</si>
  <si>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</si>
  <si>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</si>
  <si>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</si>
  <si>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</si>
  <si>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</si>
  <si>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</si>
  <si>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</si>
  <si>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</si>
  <si>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</si>
  <si>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</si>
  <si>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</si>
  <si>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</si>
  <si>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</si>
  <si>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</si>
  <si>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</si>
  <si>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</si>
  <si>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</si>
  <si>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</si>
  <si>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</si>
  <si>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</si>
  <si>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</si>
  <si>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</si>
  <si>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</si>
  <si>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</si>
  <si>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</si>
  <si>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</si>
  <si>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</si>
  <si>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</si>
  <si>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</si>
  <si>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</si>
  <si>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</si>
  <si>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</si>
  <si>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</si>
  <si>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</si>
  <si>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</si>
  <si>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</si>
  <si>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</si>
  <si>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</si>
  <si>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</si>
  <si>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</si>
  <si>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</si>
  <si>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</si>
  <si>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</si>
  <si>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</si>
  <si>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</si>
  <si>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</si>
  <si>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</si>
  <si>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</si>
  <si>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</si>
  <si>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</si>
  <si>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</si>
  <si>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</si>
  <si>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</si>
  <si>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</si>
  <si>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</si>
  <si>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</si>
  <si>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</si>
  <si>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</si>
  <si>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</si>
  <si>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</si>
  <si>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</si>
  <si>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</si>
  <si>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</si>
  <si>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</si>
  <si>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</si>
  <si>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</si>
  <si>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</si>
  <si>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</si>
  <si>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</si>
  <si>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</si>
  <si>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</si>
  <si>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</si>
  <si>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</si>
  <si>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</si>
  <si>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</si>
  <si>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</si>
  <si>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</si>
  <si>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</si>
  <si>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</si>
  <si>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</si>
  <si>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</si>
  <si>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</si>
  <si>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</si>
  <si>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</si>
  <si>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</si>
  <si>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</si>
  <si>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</si>
  <si>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</si>
  <si>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</si>
  <si>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</si>
  <si>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</si>
  <si>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</si>
  <si>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</si>
  <si>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</si>
  <si>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</si>
  <si>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</si>
  <si>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</si>
  <si>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</si>
  <si>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</si>
  <si>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</si>
  <si>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</si>
  <si>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</si>
  <si>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</si>
  <si>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</si>
  <si>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</si>
  <si>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</si>
  <si>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</si>
  <si>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</si>
  <si>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</si>
  <si>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</si>
  <si>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</si>
  <si>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</si>
  <si>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</si>
  <si>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</si>
  <si>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</si>
  <si>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</si>
  <si>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</si>
  <si>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</si>
  <si>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</si>
  <si>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</si>
  <si>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</si>
  <si>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</si>
  <si>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</si>
  <si>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</si>
  <si>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</si>
  <si>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</si>
  <si>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</si>
  <si>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</si>
  <si>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</si>
  <si>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</si>
  <si>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</si>
  <si>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</si>
  <si>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</si>
  <si>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</si>
  <si>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</si>
  <si>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</si>
  <si>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</si>
  <si>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</si>
  <si>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</si>
  <si>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</si>
  <si>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</si>
  <si>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</si>
  <si>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</si>
  <si>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</si>
  <si>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</si>
  <si>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</si>
  <si>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</si>
  <si>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</si>
  <si>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</si>
  <si>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</si>
  <si>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</si>
  <si>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</si>
  <si>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</si>
  <si>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</si>
  <si>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</si>
  <si>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</si>
  <si>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</si>
  <si>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</si>
  <si>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</si>
  <si>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</si>
  <si>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</si>
  <si>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</si>
  <si>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</si>
  <si>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</si>
  <si>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</si>
  <si>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</si>
  <si>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</si>
  <si>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</si>
  <si>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</si>
  <si>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</si>
  <si>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</si>
  <si>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</si>
  <si>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</si>
  <si>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</si>
  <si>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</si>
  <si>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</si>
  <si>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</si>
  <si>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</si>
  <si>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</si>
  <si>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</si>
  <si>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</si>
  <si>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</si>
  <si>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</si>
  <si>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</si>
  <si>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</si>
  <si>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</si>
  <si>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</si>
  <si>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</si>
  <si>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</si>
  <si>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</si>
  <si>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</si>
  <si>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</si>
  <si>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</si>
  <si>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</si>
  <si>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</si>
  <si>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</si>
  <si>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</si>
  <si>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</si>
  <si>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</si>
  <si>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</si>
  <si>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</si>
  <si>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</si>
  <si>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</si>
  <si>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</si>
  <si>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</si>
  <si>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</si>
  <si>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</si>
  <si>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</si>
  <si>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</si>
  <si>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</si>
  <si>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</si>
  <si>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</si>
  <si>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</si>
  <si>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</si>
  <si>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</si>
  <si>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</si>
  <si>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</si>
  <si>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</si>
  <si>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</si>
  <si>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</si>
  <si>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</si>
  <si>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</si>
  <si>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</si>
  <si>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</si>
  <si>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</si>
  <si>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</si>
  <si>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</si>
  <si>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</si>
  <si>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</si>
  <si>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</si>
  <si>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</si>
  <si>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</si>
  <si>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</si>
  <si>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</si>
  <si>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</si>
  <si>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</si>
  <si>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</si>
  <si>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</si>
  <si>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</si>
  <si>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</si>
  <si>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</si>
  <si>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</si>
  <si>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</si>
  <si>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</si>
  <si>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</si>
  <si>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</si>
  <si>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</si>
  <si>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</si>
  <si>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</si>
  <si>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</si>
  <si>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</si>
  <si>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</si>
  <si>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</si>
  <si>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</si>
  <si>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</si>
  <si>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</si>
  <si>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</si>
  <si>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</si>
  <si>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</si>
  <si>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</si>
  <si>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</si>
  <si>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</si>
  <si>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</si>
  <si>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</si>
  <si>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</si>
  <si>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</si>
  <si>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</si>
  <si>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</si>
  <si>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</si>
  <si>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</si>
  <si>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</si>
  <si>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</si>
  <si>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</si>
  <si>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</si>
  <si>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</si>
  <si>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</si>
  <si>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</si>
  <si>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</si>
  <si>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</si>
  <si>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</si>
  <si>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</si>
  <si>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</si>
  <si>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</si>
  <si>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</si>
  <si>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</si>
  <si>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</si>
  <si>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</si>
  <si>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</si>
  <si>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</si>
  <si>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</si>
  <si>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</si>
  <si>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</si>
  <si>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</si>
  <si>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</si>
  <si>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</si>
  <si>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</si>
  <si>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</si>
  <si>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</si>
  <si>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</si>
  <si>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</si>
  <si>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</si>
  <si>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</si>
  <si>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</si>
  <si>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</si>
  <si>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</si>
  <si>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</si>
  <si>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</si>
  <si>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</si>
  <si>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</si>
  <si>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</si>
  <si>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</si>
  <si>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</si>
  <si>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</si>
  <si>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</si>
  <si>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</si>
  <si>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</si>
  <si>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</si>
  <si>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</si>
  <si>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</si>
  <si>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</si>
  <si>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</si>
  <si>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</si>
  <si>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</si>
  <si>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</si>
  <si>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</si>
  <si>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</si>
  <si>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</si>
  <si>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</si>
  <si>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</si>
  <si>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</si>
  <si>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</si>
  <si>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</si>
  <si>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</si>
  <si>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</si>
  <si>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</si>
  <si>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</si>
  <si>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</si>
  <si>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</si>
  <si>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</si>
  <si>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</si>
  <si>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</si>
  <si>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</si>
  <si>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</si>
  <si>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</si>
  <si>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</si>
  <si>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</si>
  <si>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</si>
  <si>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</si>
  <si>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</si>
  <si>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</si>
  <si>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</si>
  <si>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</si>
  <si>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</si>
  <si>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</si>
  <si>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</si>
  <si>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</si>
  <si>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</si>
  <si>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</si>
  <si>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</si>
  <si>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</si>
  <si>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</si>
  <si>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</si>
  <si>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</si>
  <si>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</si>
  <si>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</si>
  <si>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</si>
  <si>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</si>
  <si>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</si>
  <si>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</si>
  <si>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</si>
  <si>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</si>
  <si>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</si>
  <si>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</si>
  <si>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</si>
  <si>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</si>
  <si>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</si>
  <si>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</si>
  <si>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</si>
  <si>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</si>
  <si>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</si>
  <si>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</si>
  <si>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</si>
  <si>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</si>
  <si>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</si>
  <si>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</si>
  <si>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</si>
  <si>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</si>
  <si>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</si>
  <si>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</si>
  <si>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</si>
  <si>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</si>
  <si>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</si>
  <si>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</si>
  <si>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</si>
  <si>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</si>
  <si>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</si>
  <si>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</si>
  <si>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</si>
  <si>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</si>
  <si>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</si>
  <si>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</si>
  <si>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</si>
  <si>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</si>
  <si>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</si>
  <si>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</si>
  <si>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</si>
  <si>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</si>
  <si>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</si>
  <si>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</si>
  <si>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</si>
  <si>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</si>
  <si>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</si>
  <si>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</si>
  <si>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</si>
  <si>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</si>
  <si>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</si>
  <si>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</si>
  <si>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</si>
  <si>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</si>
  <si>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</si>
  <si>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</si>
  <si>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</si>
  <si>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</si>
  <si>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</si>
  <si>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</si>
  <si>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</si>
  <si>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</si>
  <si>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</si>
  <si>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</si>
  <si>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</si>
  <si>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</si>
  <si>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</si>
  <si>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</si>
  <si>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</si>
  <si>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</si>
  <si>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</si>
  <si>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</si>
  <si>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</si>
  <si>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</si>
  <si>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</si>
  <si>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</si>
  <si>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</si>
  <si>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</si>
  <si>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</si>
  <si>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</si>
  <si>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</si>
  <si>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</si>
  <si>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</si>
  <si>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</si>
  <si>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</si>
  <si>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</si>
  <si>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</si>
  <si>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</si>
  <si>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</si>
  <si>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</si>
  <si>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</si>
  <si>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</si>
  <si>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</si>
  <si>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</si>
  <si>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</si>
  <si>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</si>
  <si>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</si>
  <si>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</si>
  <si>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</si>
  <si>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</si>
  <si>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</si>
  <si>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</si>
  <si>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</si>
  <si>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</si>
  <si>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</si>
  <si>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</si>
  <si>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</si>
  <si>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</si>
  <si>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</si>
  <si>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</si>
  <si>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</si>
  <si>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</si>
  <si>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</si>
  <si>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</si>
  <si>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</si>
  <si>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</si>
  <si>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</si>
  <si>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</si>
  <si>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</si>
  <si>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</si>
  <si>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</si>
  <si>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</si>
  <si>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</si>
  <si>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</si>
  <si>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</si>
  <si>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</si>
  <si>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</si>
  <si>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</si>
  <si>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</si>
  <si>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</si>
  <si>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</si>
  <si>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</si>
  <si>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</si>
  <si>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</si>
  <si>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</si>
  <si>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</si>
  <si>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</si>
  <si>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</si>
  <si>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</si>
  <si>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</si>
  <si>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</si>
  <si>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</si>
  <si>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</si>
  <si>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</si>
  <si>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</si>
  <si>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</si>
  <si>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</si>
  <si>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</si>
  <si>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</si>
  <si>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</si>
  <si>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</si>
  <si>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</si>
  <si>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</si>
  <si>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</si>
  <si>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</si>
  <si>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</si>
  <si>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</si>
  <si>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</si>
  <si>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</si>
  <si>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</si>
  <si>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</si>
  <si>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</si>
  <si>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</si>
  <si>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</si>
  <si>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</si>
  <si>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</si>
  <si>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</si>
  <si>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</si>
  <si>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</si>
  <si>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</si>
  <si>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</si>
  <si>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</si>
  <si>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</si>
  <si>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</si>
  <si>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</si>
  <si>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</si>
  <si>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</si>
  <si>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</si>
  <si>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</si>
  <si>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</si>
  <si>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</si>
  <si>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</si>
  <si>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</si>
  <si>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</si>
  <si>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</si>
  <si>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</si>
  <si>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</si>
  <si>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</si>
  <si>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</si>
  <si>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</si>
  <si>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</si>
  <si>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</si>
  <si>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</si>
  <si>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</si>
  <si>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</si>
  <si>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</si>
  <si>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</si>
  <si>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</si>
  <si>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</si>
  <si>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</si>
  <si>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</si>
  <si>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</si>
  <si>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</si>
  <si>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</si>
  <si>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</si>
  <si>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</si>
  <si>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</si>
  <si>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</si>
  <si>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</si>
  <si>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</si>
  <si>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</si>
  <si>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</si>
  <si>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</si>
  <si>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</si>
  <si>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</si>
  <si>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</si>
  <si>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</si>
  <si>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</si>
  <si>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</si>
  <si>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</si>
  <si>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</si>
  <si>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</si>
  <si>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</si>
  <si>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</si>
  <si>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</si>
  <si>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</si>
  <si>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</si>
  <si>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</si>
  <si>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</si>
  <si>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</si>
  <si>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</si>
  <si>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</si>
  <si>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</si>
  <si>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</si>
  <si>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</si>
  <si>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</si>
  <si>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</si>
  <si>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</si>
  <si>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</si>
  <si>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</si>
  <si>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</si>
  <si>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</si>
  <si>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</si>
  <si>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</si>
  <si>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</si>
  <si>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</si>
  <si>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</si>
  <si>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</si>
  <si>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</si>
  <si>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</si>
  <si>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</si>
  <si>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</si>
  <si>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</si>
  <si>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</si>
  <si>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</si>
  <si>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</si>
  <si>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</si>
  <si>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</si>
  <si>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</si>
  <si>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</si>
  <si>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</si>
  <si>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</si>
  <si>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</si>
  <si>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</si>
  <si>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</si>
  <si>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</si>
  <si>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</si>
  <si>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</si>
  <si>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</si>
  <si>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</si>
  <si>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</si>
  <si>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</si>
  <si>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</si>
  <si>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</si>
  <si>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</si>
  <si>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</si>
  <si>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</si>
  <si>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</si>
  <si>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</si>
  <si>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</si>
  <si>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</si>
  <si>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</si>
  <si>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</si>
  <si>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</si>
  <si>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</si>
  <si>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</si>
  <si>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</si>
  <si>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</si>
  <si>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</si>
  <si>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</si>
  <si>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</si>
  <si>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</si>
  <si>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</si>
  <si>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</si>
  <si>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</si>
  <si>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</si>
  <si>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</si>
  <si>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</si>
  <si>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</si>
  <si>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</si>
  <si>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</si>
  <si>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</si>
  <si>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</si>
  <si>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</si>
  <si>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</si>
  <si>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</si>
  <si>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</si>
  <si>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</si>
  <si>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</si>
  <si>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</si>
  <si>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</si>
  <si>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</si>
  <si>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</si>
  <si>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</si>
  <si>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</si>
  <si>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</si>
  <si>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</si>
  <si>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</si>
  <si>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</si>
  <si>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</si>
  <si>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</si>
  <si>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</si>
  <si>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</si>
  <si>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</si>
  <si>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</si>
  <si>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</si>
  <si>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</si>
  <si>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</si>
  <si>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</si>
  <si>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</si>
  <si>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</si>
  <si>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</si>
  <si>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</si>
  <si>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</si>
  <si>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</si>
  <si>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</si>
  <si>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</si>
  <si>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</si>
  <si>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</si>
  <si>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</si>
  <si>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</si>
  <si>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</si>
  <si>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</si>
  <si>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</si>
  <si>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</si>
  <si>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</si>
  <si>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</si>
  <si>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</si>
  <si>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</si>
  <si>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</si>
  <si>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</si>
  <si>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</si>
  <si>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</si>
  <si>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</si>
  <si>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</si>
  <si>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</si>
  <si>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</si>
  <si>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</si>
  <si>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</si>
  <si>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</si>
  <si>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</si>
  <si>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</si>
  <si>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</si>
  <si>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</si>
  <si>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</si>
  <si>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</si>
  <si>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</si>
  <si>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</si>
  <si>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</si>
  <si>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</si>
  <si>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</si>
  <si>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</si>
  <si>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</si>
  <si>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</si>
  <si>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</si>
  <si>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</si>
  <si>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</si>
  <si>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</si>
  <si>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</si>
  <si>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</si>
  <si>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</si>
  <si>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</si>
  <si>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</si>
  <si>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</si>
  <si>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</si>
  <si>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</si>
  <si>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</si>
  <si>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</si>
  <si>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</si>
  <si>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</si>
  <si>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</si>
  <si>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</si>
  <si>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</si>
  <si>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</si>
  <si>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</si>
  <si>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</si>
  <si>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</si>
  <si>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</si>
  <si>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</si>
  <si>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</si>
  <si>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</si>
  <si>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</si>
  <si>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</si>
  <si>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</si>
  <si>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</si>
  <si>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</si>
  <si>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</si>
  <si>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</si>
  <si>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</si>
  <si>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</si>
  <si>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</si>
  <si>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</si>
  <si>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</si>
  <si>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</si>
  <si>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</si>
  <si>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</si>
  <si>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</si>
  <si>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</si>
  <si>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</si>
  <si>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</si>
  <si>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</si>
  <si>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</si>
  <si>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</si>
  <si>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</si>
  <si>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</si>
  <si>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</si>
  <si>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</si>
  <si>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</si>
  <si>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</si>
  <si>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</si>
  <si>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</si>
  <si>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</si>
  <si>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</si>
  <si>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</si>
  <si>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</si>
  <si>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</si>
  <si>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</si>
  <si>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</si>
  <si>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</si>
  <si>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</si>
  <si>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</si>
  <si>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</si>
  <si>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</si>
  <si>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</si>
  <si>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</si>
  <si>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</si>
  <si>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</si>
  <si>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</si>
  <si>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</si>
  <si>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</si>
  <si>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</si>
  <si>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</si>
  <si>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</si>
  <si>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</si>
  <si>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</si>
  <si>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</si>
  <si>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</si>
  <si>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</si>
  <si>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</si>
  <si>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</si>
  <si>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</si>
  <si>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</si>
  <si>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</si>
  <si>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</si>
  <si>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</si>
  <si>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</si>
  <si>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</si>
  <si>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</si>
  <si>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</si>
  <si>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</si>
  <si>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</si>
  <si>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</si>
  <si>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</si>
  <si>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</si>
  <si>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</si>
  <si>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</si>
  <si>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</si>
  <si>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</si>
  <si>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</si>
  <si>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</si>
  <si>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</si>
  <si>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</si>
  <si>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</si>
  <si>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</si>
  <si>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</si>
  <si>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</si>
  <si>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</si>
  <si>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</si>
  <si>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</si>
  <si>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</si>
  <si>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</si>
  <si>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</si>
  <si>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</si>
  <si>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</si>
  <si>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</si>
  <si>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</si>
  <si>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</si>
  <si>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</si>
  <si>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</si>
  <si>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</si>
  <si>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</si>
  <si>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</si>
  <si>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</si>
  <si>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</si>
  <si>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</si>
  <si>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</si>
  <si>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</si>
  <si>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</si>
  <si>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</si>
  <si>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</si>
  <si>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</si>
  <si>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</si>
  <si>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</si>
  <si>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</si>
  <si>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</si>
  <si>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</si>
  <si>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</si>
  <si>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</si>
  <si>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</si>
  <si>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</si>
  <si>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</si>
  <si>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</si>
  <si>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</si>
  <si>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</si>
  <si>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</si>
  <si>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</si>
  <si>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</si>
  <si>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</si>
  <si>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</si>
  <si>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</si>
  <si>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</si>
  <si>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</si>
  <si>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</si>
  <si>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</si>
  <si>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</si>
  <si>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</si>
  <si>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</si>
  <si>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</si>
  <si>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</si>
  <si>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</si>
  <si>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</si>
  <si>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</si>
  <si>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</si>
  <si>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</si>
  <si>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</si>
  <si>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</si>
  <si>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</si>
  <si>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</si>
  <si>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</si>
  <si>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</si>
  <si>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</si>
  <si>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</si>
  <si>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</si>
  <si>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</si>
  <si>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</si>
  <si>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</si>
  <si>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</si>
  <si>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</si>
  <si>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</si>
  <si>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</si>
  <si>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</si>
  <si>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</si>
  <si>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</si>
  <si>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</si>
  <si>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</si>
  <si>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</si>
  <si>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</si>
  <si>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</si>
  <si>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</si>
  <si>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</si>
  <si>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</si>
  <si>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</si>
  <si>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</si>
  <si>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</si>
  <si>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</si>
  <si>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</si>
  <si>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</si>
  <si>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</si>
  <si>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</si>
  <si>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</si>
  <si>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</si>
  <si>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</si>
  <si>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</si>
  <si>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</si>
  <si>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</si>
  <si>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</si>
  <si>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</si>
  <si>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</si>
  <si>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</si>
  <si>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</si>
  <si>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</si>
  <si>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</si>
  <si>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</si>
  <si>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</si>
  <si>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</si>
  <si>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</si>
  <si>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</si>
  <si>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</si>
  <si>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</si>
  <si>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</si>
  <si>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</si>
  <si>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</si>
  <si>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</si>
  <si>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</si>
  <si>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</si>
  <si>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</si>
  <si>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</si>
  <si>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</si>
  <si>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</si>
  <si>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</si>
  <si>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</si>
  <si>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</si>
  <si>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</si>
  <si>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</si>
  <si>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</si>
  <si>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</si>
  <si>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</si>
  <si>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</si>
  <si>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</si>
  <si>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</si>
  <si>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</si>
  <si>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</si>
  <si>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</si>
  <si>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</si>
  <si>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</si>
  <si>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</si>
  <si>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</si>
  <si>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</si>
  <si>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</si>
  <si>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</si>
  <si>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</si>
  <si>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</si>
  <si>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</si>
  <si>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</si>
  <si>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</si>
  <si>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</si>
  <si>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</si>
  <si>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</si>
  <si>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</si>
  <si>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</si>
  <si>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</si>
  <si>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</si>
  <si>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</si>
  <si>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</si>
  <si>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</si>
  <si>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</si>
  <si>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</si>
  <si>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</si>
  <si>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</si>
  <si>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</si>
  <si>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</si>
  <si>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</si>
  <si>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</si>
  <si>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</si>
  <si>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</si>
  <si>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</si>
  <si>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</si>
  <si>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</si>
  <si>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</si>
  <si>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</si>
  <si>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</si>
  <si>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</si>
  <si>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</si>
  <si>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</si>
  <si>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</si>
  <si>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</si>
  <si>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</si>
  <si>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</si>
  <si>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</si>
  <si>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</si>
  <si>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</si>
  <si>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</si>
  <si>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</si>
  <si>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</si>
  <si>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</si>
  <si>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</si>
  <si>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</si>
  <si>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</si>
  <si>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</si>
  <si>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</si>
  <si>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</si>
  <si>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</si>
  <si>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</si>
  <si>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</si>
  <si>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</si>
  <si>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</si>
  <si>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</si>
  <si>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</si>
  <si>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</si>
  <si>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</si>
  <si>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</si>
  <si>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</si>
  <si>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</si>
  <si>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</si>
  <si>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</si>
  <si>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</si>
  <si>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</si>
  <si>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</si>
  <si>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</si>
  <si>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</si>
  <si>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</si>
  <si>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</si>
  <si>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</si>
  <si>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</si>
  <si>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</si>
  <si>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</si>
  <si>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</si>
  <si>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</si>
  <si>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</si>
  <si>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</si>
  <si>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</si>
  <si>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</si>
  <si>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</si>
  <si>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</si>
  <si>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</si>
  <si>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</si>
  <si>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</si>
  <si>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</si>
  <si>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</si>
  <si>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</si>
  <si>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</si>
  <si>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</si>
  <si>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</si>
  <si>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</si>
  <si>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</si>
  <si>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</si>
  <si>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</si>
  <si>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</si>
  <si>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</si>
  <si>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</si>
  <si>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</si>
  <si>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</si>
  <si>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</si>
  <si>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</si>
  <si>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</si>
  <si>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</si>
  <si>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</si>
  <si>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</si>
  <si>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</si>
  <si>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</si>
  <si>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</si>
  <si>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</si>
  <si>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</si>
  <si>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</si>
  <si>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</si>
  <si>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</si>
  <si>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</si>
  <si>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</si>
  <si>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</si>
  <si>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</si>
  <si>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</si>
  <si>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</si>
  <si>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</si>
  <si>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</si>
  <si>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</si>
  <si>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</si>
  <si>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</si>
  <si>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</si>
  <si>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</si>
  <si>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</si>
  <si>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</si>
  <si>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</si>
  <si>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</si>
  <si>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</si>
  <si>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</si>
  <si>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</si>
  <si>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</si>
  <si>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</si>
  <si>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</si>
  <si>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</si>
  <si>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</si>
  <si>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</si>
  <si>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</si>
  <si>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</si>
  <si>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</si>
  <si>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</si>
  <si>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</si>
  <si>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</si>
  <si>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</si>
  <si>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</si>
  <si>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</si>
  <si>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</si>
  <si>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</si>
  <si>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</si>
  <si>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</si>
  <si>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</si>
  <si>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</si>
  <si>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</si>
  <si>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</si>
  <si>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</si>
  <si>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</si>
  <si>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</si>
  <si>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</si>
  <si>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</si>
  <si>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</si>
  <si>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</si>
  <si>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</si>
  <si>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</si>
  <si>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</si>
  <si>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</si>
  <si>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</si>
  <si>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</si>
  <si>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</si>
  <si>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</si>
  <si>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</si>
  <si>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</si>
  <si>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</si>
  <si>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</si>
  <si>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</si>
  <si>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</si>
  <si>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</si>
  <si>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</si>
  <si>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</si>
  <si>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</si>
  <si>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</si>
  <si>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</si>
  <si>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</si>
  <si>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</si>
  <si>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</si>
  <si>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</si>
  <si>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</si>
  <si>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</si>
  <si>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</si>
  <si>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</si>
  <si>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</si>
  <si>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</si>
  <si>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</si>
  <si>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</si>
  <si>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</si>
  <si>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</si>
  <si>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</si>
  <si>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</si>
  <si>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</si>
  <si>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</si>
  <si>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</si>
  <si>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</si>
  <si>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</si>
  <si>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</si>
  <si>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</si>
  <si>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</si>
  <si>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</si>
  <si>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</si>
  <si>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</si>
  <si>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</si>
  <si>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</si>
  <si>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</si>
  <si>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</si>
  <si>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</si>
  <si>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</si>
  <si>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</si>
  <si>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</si>
  <si>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</si>
  <si>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</si>
  <si>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</si>
  <si>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</si>
  <si>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</si>
  <si>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</si>
  <si>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</si>
  <si>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</si>
  <si>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</si>
  <si>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</si>
  <si>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</si>
  <si>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</si>
  <si>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</si>
  <si>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</si>
  <si>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</si>
  <si>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</si>
  <si>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</si>
  <si>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</si>
  <si>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</si>
  <si>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</si>
  <si>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</si>
  <si>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</si>
  <si>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</si>
  <si>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</si>
  <si>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</si>
  <si>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</si>
  <si>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</si>
  <si>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</si>
  <si>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</si>
  <si>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</si>
  <si>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</si>
  <si>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</si>
  <si>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</si>
  <si>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</si>
  <si>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</si>
  <si>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</si>
  <si>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</si>
  <si>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</si>
  <si>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</si>
  <si>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</si>
  <si>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</si>
  <si>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</si>
  <si>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</si>
  <si>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</si>
  <si>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</si>
  <si>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</si>
  <si>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</si>
  <si>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</si>
  <si>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</si>
  <si>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</si>
  <si>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</si>
  <si>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</si>
  <si>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</si>
  <si>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</si>
  <si>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</si>
  <si>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</si>
  <si>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</si>
  <si>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</si>
  <si>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</si>
  <si>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</si>
  <si>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</si>
  <si>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</si>
  <si>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</si>
  <si>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</si>
  <si>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</si>
  <si>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</si>
  <si>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</si>
  <si>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</si>
  <si>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</si>
  <si>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</si>
  <si>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</si>
  <si>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</si>
  <si>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</si>
  <si>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</si>
  <si>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</si>
  <si>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</si>
  <si>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</si>
  <si>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</si>
  <si>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</si>
  <si>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</si>
  <si>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</si>
  <si>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</si>
  <si>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</si>
  <si>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</si>
  <si>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</si>
  <si>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</si>
  <si>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</si>
  <si>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</si>
  <si>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</si>
  <si>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</si>
  <si>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</si>
  <si>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</si>
  <si>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</si>
  <si>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</si>
  <si>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</si>
  <si>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</si>
  <si>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</si>
  <si>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</si>
  <si>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</si>
  <si>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</si>
  <si>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</si>
  <si>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</si>
  <si>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</si>
  <si>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</si>
  <si>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</si>
  <si>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</si>
  <si>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</si>
  <si>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</si>
  <si>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</si>
  <si>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</si>
  <si>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</si>
  <si>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</si>
  <si>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</si>
  <si>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</si>
  <si>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</si>
  <si>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</si>
  <si>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</si>
  <si>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</si>
  <si>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</si>
  <si>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</si>
  <si>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</si>
  <si>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</si>
  <si>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</si>
  <si>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</si>
  <si>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</si>
  <si>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</si>
  <si>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</si>
  <si>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</si>
  <si>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</si>
  <si>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</si>
  <si>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</si>
  <si>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</si>
  <si>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</si>
  <si>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</si>
  <si>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</si>
  <si>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</si>
  <si>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</si>
  <si>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</si>
  <si>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</si>
  <si>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</si>
  <si>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</si>
  <si>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</si>
  <si>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</si>
  <si>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</si>
  <si>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</si>
  <si>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</si>
  <si>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</si>
  <si>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</si>
  <si>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</si>
  <si>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</si>
  <si>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</si>
  <si>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</si>
  <si>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</si>
  <si>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</si>
  <si>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</si>
  <si>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</si>
  <si>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</si>
  <si>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</si>
  <si>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</si>
  <si>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</si>
  <si>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</si>
  <si>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</si>
  <si>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</si>
  <si>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</si>
  <si>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</si>
  <si>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</si>
  <si>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</si>
  <si>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</si>
  <si>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</si>
  <si>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</si>
  <si>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</si>
  <si>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</si>
  <si>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</si>
  <si>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</si>
  <si>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</si>
  <si>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</si>
  <si>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</si>
  <si>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</si>
  <si>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</si>
  <si>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</si>
  <si>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</si>
  <si>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</si>
  <si>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</si>
  <si>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</si>
  <si>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</si>
  <si>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</si>
  <si>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</si>
  <si>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</si>
  <si>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</si>
  <si>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</si>
  <si>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</si>
  <si>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</si>
  <si>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</si>
  <si>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</si>
  <si>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</si>
  <si>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</si>
  <si>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</si>
  <si>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</si>
  <si>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</si>
  <si>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</si>
  <si>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</si>
  <si>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</si>
  <si>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</si>
  <si>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</si>
  <si>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</si>
  <si>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</si>
  <si>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</si>
  <si>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</si>
  <si>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</si>
  <si>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</si>
  <si>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</si>
  <si>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</si>
  <si>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</si>
  <si>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</si>
  <si>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</si>
  <si>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</si>
  <si>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</si>
  <si>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</si>
  <si>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</si>
  <si>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</si>
  <si>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</si>
  <si>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</si>
  <si>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</si>
  <si>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</si>
  <si>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</si>
  <si>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</si>
  <si>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</si>
  <si>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</si>
  <si>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</si>
  <si>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</si>
  <si>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</si>
  <si>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</si>
  <si>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</si>
  <si>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</si>
  <si>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</si>
  <si>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</si>
  <si>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</si>
  <si>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</si>
  <si>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</si>
  <si>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</si>
  <si>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</si>
  <si>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</si>
  <si>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</si>
  <si>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</si>
  <si>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</si>
  <si>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</si>
  <si>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</si>
  <si>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</si>
  <si>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</si>
  <si>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</si>
  <si>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</si>
  <si>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</si>
  <si>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</si>
  <si>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</si>
  <si>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</si>
  <si>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</si>
  <si>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</si>
  <si>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</si>
  <si>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</si>
  <si>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</si>
  <si>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</si>
  <si>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</si>
  <si>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</si>
  <si>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</si>
  <si>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</si>
  <si>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</si>
  <si>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</si>
  <si>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</si>
  <si>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</si>
  <si>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</si>
  <si>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</si>
  <si>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</si>
  <si>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</si>
  <si>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</si>
  <si>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</si>
  <si>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</si>
  <si>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</si>
  <si>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</si>
  <si>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</si>
  <si>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</si>
  <si>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</si>
  <si>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</si>
  <si>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</si>
  <si>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</si>
  <si>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</si>
  <si>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</si>
  <si>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</si>
  <si>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</si>
  <si>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</si>
  <si>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</si>
  <si>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</si>
  <si>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</si>
  <si>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</si>
  <si>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</si>
  <si>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</si>
  <si>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</si>
  <si>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</si>
  <si>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</si>
  <si>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</si>
  <si>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</si>
  <si>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</si>
  <si>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</si>
  <si>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</si>
  <si>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</si>
  <si>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</si>
  <si>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</si>
  <si>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</si>
  <si>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</si>
  <si>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</si>
  <si>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</si>
  <si>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</si>
  <si>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</si>
  <si>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</si>
  <si>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</si>
  <si>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</si>
  <si>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</si>
  <si>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</si>
  <si>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</si>
  <si>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</si>
  <si>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</si>
  <si>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</si>
  <si>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</si>
  <si>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</si>
  <si>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</si>
  <si>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</si>
  <si>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</si>
  <si>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</si>
  <si>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</si>
  <si>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</si>
  <si>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</si>
  <si>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</si>
  <si>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</si>
  <si>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</si>
  <si>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</si>
  <si>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</si>
  <si>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</si>
  <si>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</si>
  <si>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</si>
  <si>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</si>
  <si>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</si>
  <si>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</si>
  <si>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</si>
  <si>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</si>
  <si>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</si>
  <si>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</si>
  <si>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</si>
  <si>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</si>
  <si>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</si>
  <si>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</si>
  <si>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</si>
  <si>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</si>
  <si>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</si>
  <si>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</si>
  <si>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</si>
  <si>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</si>
  <si>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</si>
  <si>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</si>
  <si>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</si>
  <si>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</si>
  <si>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</si>
  <si>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</si>
  <si>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</si>
  <si>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</si>
  <si>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</si>
  <si>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</si>
  <si>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</si>
  <si>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</si>
  <si>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</si>
  <si>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</si>
  <si>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</si>
  <si>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</si>
  <si>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</si>
  <si>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</si>
  <si>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</si>
  <si>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</si>
  <si>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</si>
  <si>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</si>
  <si>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</si>
  <si>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</si>
  <si>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</si>
  <si>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</si>
  <si>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</si>
  <si>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</si>
  <si>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</si>
  <si>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</si>
  <si>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</si>
  <si>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</si>
  <si>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</si>
  <si>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</si>
  <si>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</si>
  <si>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</si>
  <si>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</si>
  <si>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</si>
  <si>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</si>
  <si>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</si>
  <si>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</si>
  <si>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</si>
  <si>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</si>
  <si>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</si>
  <si>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</si>
  <si>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</si>
  <si>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</si>
  <si>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</si>
  <si>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</si>
  <si>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</si>
  <si>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</si>
  <si>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</si>
  <si>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</si>
  <si>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</si>
  <si>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</si>
  <si>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</si>
  <si>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</si>
  <si>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</si>
  <si>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</si>
  <si>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</si>
  <si>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</si>
  <si>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</si>
  <si>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</si>
  <si>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</si>
  <si>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</si>
  <si>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</si>
  <si>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</si>
  <si>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</si>
  <si>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</si>
  <si>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</si>
  <si>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</si>
  <si>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</si>
  <si>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</si>
  <si>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</si>
  <si>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</si>
  <si>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</si>
  <si>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</si>
  <si>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</si>
  <si>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</si>
  <si>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</si>
  <si>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</si>
  <si>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</si>
  <si>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</si>
  <si>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</si>
  <si>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</si>
  <si>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</si>
  <si>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</si>
  <si>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</si>
  <si>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</si>
  <si>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</si>
  <si>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</si>
  <si>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</si>
  <si>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</si>
  <si>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</si>
  <si>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</si>
  <si>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</si>
  <si>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</si>
  <si>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</si>
  <si>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</si>
  <si>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</si>
  <si>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</si>
  <si>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</si>
  <si>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</si>
  <si>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</si>
  <si>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</si>
  <si>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</si>
  <si>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</si>
  <si>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</si>
  <si>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</si>
  <si>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</si>
  <si>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</si>
  <si>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</si>
  <si>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</si>
  <si>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</si>
  <si>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</si>
  <si>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</si>
  <si>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</si>
  <si>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</si>
  <si>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</si>
  <si>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</si>
  <si>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</si>
  <si>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</si>
  <si>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</si>
  <si>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</si>
  <si>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</si>
  <si>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</si>
  <si>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</si>
  <si>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</si>
  <si>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</si>
  <si>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</si>
  <si>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</si>
  <si>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</si>
  <si>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</si>
  <si>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</si>
  <si>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</si>
  <si>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</si>
  <si>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</si>
  <si>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</si>
  <si>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</si>
  <si>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</si>
  <si>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</si>
  <si>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</si>
  <si>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</si>
  <si>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</si>
  <si>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</si>
  <si>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</si>
  <si>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</si>
  <si>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</si>
  <si>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</si>
  <si>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</si>
  <si>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</si>
  <si>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</si>
  <si>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</si>
  <si>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</si>
  <si>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</si>
  <si>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</si>
  <si>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</si>
  <si>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</si>
  <si>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</si>
  <si>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</si>
  <si>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</si>
  <si>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</si>
  <si>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</si>
  <si>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</si>
  <si>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</si>
  <si>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</si>
  <si>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</si>
  <si>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</si>
  <si>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</si>
  <si>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</si>
  <si>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</si>
  <si>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</si>
  <si>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</si>
  <si>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</si>
  <si>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</si>
  <si>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</si>
  <si>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</si>
  <si>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</si>
  <si>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</si>
  <si>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</si>
  <si>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</si>
  <si>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</si>
  <si>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</si>
  <si>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</si>
  <si>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</si>
  <si>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</si>
  <si>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</si>
  <si>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</si>
  <si>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</si>
  <si>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</si>
  <si>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</si>
  <si>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</si>
  <si>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</si>
  <si>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</si>
  <si>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</si>
  <si>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</si>
  <si>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</si>
  <si>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</si>
  <si>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</si>
  <si>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</si>
  <si>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</si>
  <si>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</si>
  <si>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</si>
  <si>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</si>
  <si>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</si>
  <si>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</si>
  <si>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</si>
  <si>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</si>
  <si>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</si>
  <si>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</si>
  <si>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</si>
  <si>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</si>
  <si>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</si>
  <si>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</si>
  <si>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</si>
  <si>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</si>
  <si>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</si>
  <si>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</si>
  <si>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</si>
  <si>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</si>
  <si>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</si>
  <si>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</si>
  <si>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</si>
  <si>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</si>
  <si>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</si>
  <si>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</si>
  <si>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</si>
  <si>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</si>
  <si>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</si>
  <si>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</si>
  <si>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</si>
  <si>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</si>
  <si>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</si>
  <si>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</si>
  <si>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</si>
  <si>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</si>
  <si>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</si>
  <si>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</si>
  <si>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</si>
  <si>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</si>
  <si>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</si>
  <si>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</si>
  <si>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</si>
  <si>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</si>
  <si>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</si>
  <si>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</si>
  <si>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</si>
  <si>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</si>
  <si>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</si>
  <si>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</si>
  <si>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</si>
  <si>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</si>
  <si>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</si>
  <si>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</si>
  <si>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</si>
  <si>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</si>
  <si>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</si>
  <si>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</si>
  <si>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</si>
  <si>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</si>
  <si>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</si>
  <si>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</si>
  <si>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</si>
  <si>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</si>
  <si>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</si>
  <si>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</si>
  <si>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</si>
  <si>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</si>
  <si>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</si>
  <si>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</si>
  <si>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</si>
  <si>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</si>
  <si>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</si>
  <si>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</si>
  <si>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</si>
  <si>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</si>
  <si>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</si>
  <si>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</si>
  <si>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</si>
  <si>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</si>
  <si>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</si>
  <si>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</si>
  <si>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</si>
  <si>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</si>
  <si>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</si>
  <si>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</si>
  <si>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</si>
  <si>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</si>
  <si>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</si>
  <si>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</si>
  <si>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</si>
  <si>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</si>
  <si>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</si>
  <si>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</si>
  <si>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</si>
  <si>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</si>
  <si>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</si>
  <si>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</si>
  <si>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</si>
  <si>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</si>
  <si>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</si>
  <si>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</si>
  <si>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</si>
  <si>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</si>
  <si>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</si>
  <si>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</si>
  <si>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</si>
  <si>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</si>
  <si>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</si>
  <si>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</si>
  <si>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</si>
  <si>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</si>
  <si>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</si>
  <si>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</si>
  <si>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</si>
  <si>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</si>
  <si>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</si>
  <si>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</si>
  <si>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</si>
  <si>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</si>
  <si>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</si>
  <si>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</si>
  <si>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</si>
  <si>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</si>
  <si>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</si>
  <si>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</si>
  <si>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</si>
  <si>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</si>
  <si>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</si>
  <si>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</si>
  <si>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</si>
  <si>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</si>
  <si>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</si>
  <si>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</si>
  <si>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</si>
  <si>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</si>
  <si>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</si>
  <si>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</si>
  <si>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</si>
  <si>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</si>
  <si>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</si>
  <si>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</si>
  <si>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</si>
  <si>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</si>
  <si>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</si>
  <si>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</si>
  <si>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</si>
  <si>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</si>
  <si>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</si>
  <si>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</si>
  <si>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</si>
  <si>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</si>
  <si>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</si>
  <si>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</si>
  <si>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</si>
  <si>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</si>
  <si>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</si>
  <si>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</si>
  <si>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</si>
  <si>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</si>
  <si>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</si>
  <si>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</si>
  <si>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</si>
  <si>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</si>
  <si>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</si>
  <si>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</si>
  <si>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</si>
  <si>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</si>
  <si>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</si>
  <si>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</si>
  <si>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</si>
  <si>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</si>
  <si>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</si>
  <si>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</si>
  <si>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</si>
  <si>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</si>
  <si>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</si>
  <si>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</si>
  <si>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</si>
  <si>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</si>
  <si>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</si>
  <si>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</si>
  <si>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</si>
  <si>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</si>
  <si>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</si>
  <si>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</si>
  <si>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</si>
  <si>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</si>
  <si>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</si>
  <si>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</si>
  <si>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</si>
  <si>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</si>
  <si>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</si>
  <si>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</si>
  <si>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</si>
  <si>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</si>
  <si>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</si>
  <si>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</si>
  <si>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</si>
  <si>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</si>
  <si>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</si>
  <si>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</si>
  <si>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</si>
  <si>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</si>
  <si>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</si>
  <si>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</si>
  <si>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</si>
  <si>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</si>
  <si>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</si>
  <si>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</si>
  <si>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</si>
  <si>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</si>
  <si>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</si>
  <si>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</si>
  <si>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</si>
  <si>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</si>
  <si>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</si>
  <si>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</si>
  <si>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</si>
  <si>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</si>
  <si>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</si>
  <si>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</si>
  <si>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</si>
  <si>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</si>
  <si>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</si>
  <si>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</si>
  <si>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</si>
  <si>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</si>
  <si>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</si>
  <si>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</si>
  <si>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</si>
  <si>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</si>
  <si>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</si>
  <si>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</si>
  <si>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</si>
  <si>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</si>
  <si>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</si>
  <si>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</si>
  <si>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</si>
  <si>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</si>
  <si>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</si>
  <si>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</si>
  <si>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</si>
  <si>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</si>
  <si>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</si>
  <si>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</si>
  <si>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</si>
  <si>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</si>
  <si>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</si>
  <si>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</si>
  <si>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</si>
  <si>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</si>
  <si>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</si>
  <si>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</si>
  <si>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</si>
  <si>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</si>
  <si>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</si>
  <si>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</si>
  <si>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</si>
  <si>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</si>
  <si>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</si>
  <si>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</si>
  <si>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</si>
  <si>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</si>
  <si>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</si>
  <si>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</si>
  <si>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</si>
  <si>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</si>
  <si>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</si>
  <si>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</si>
  <si>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</si>
  <si>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</si>
  <si>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</si>
  <si>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</si>
  <si>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</si>
  <si>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</si>
  <si>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</si>
  <si>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</si>
  <si>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</si>
  <si>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</si>
  <si>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</si>
  <si>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</si>
  <si>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</si>
  <si>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</si>
  <si>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</si>
  <si>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</si>
  <si>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</si>
  <si>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</si>
  <si>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</si>
  <si>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</si>
  <si>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</si>
  <si>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</si>
  <si>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</si>
  <si>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</si>
  <si>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</si>
  <si>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</si>
  <si>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</si>
  <si>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</si>
  <si>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</si>
  <si>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</si>
  <si>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</si>
  <si>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</si>
  <si>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</si>
  <si>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</si>
  <si>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</si>
  <si>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</si>
  <si>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</si>
  <si>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</si>
  <si>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</si>
  <si>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</si>
  <si>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</si>
  <si>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</si>
  <si>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</si>
  <si>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</si>
  <si>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</si>
  <si>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</si>
  <si>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</si>
  <si>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</si>
  <si>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</si>
  <si>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</si>
  <si>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</si>
  <si>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</si>
  <si>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</si>
  <si>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</si>
  <si>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</si>
  <si>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</si>
  <si>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</si>
  <si>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</si>
  <si>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</si>
  <si>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</si>
  <si>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</si>
  <si>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</si>
  <si>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</si>
  <si>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</si>
  <si>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</si>
  <si>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</si>
  <si>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</si>
  <si>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</si>
  <si>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</si>
  <si>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</si>
  <si>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</si>
  <si>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</si>
  <si>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</si>
  <si>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</si>
  <si>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</si>
  <si>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</si>
  <si>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</si>
  <si>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</si>
  <si>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</si>
  <si>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</si>
  <si>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</si>
  <si>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</si>
  <si>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</si>
  <si>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</si>
  <si>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</si>
  <si>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</si>
  <si>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</si>
  <si>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</si>
  <si>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</si>
  <si>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</si>
  <si>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</si>
  <si>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</si>
  <si>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</si>
  <si>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</si>
  <si>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</si>
  <si>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</si>
  <si>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</si>
  <si>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</si>
  <si>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</si>
  <si>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</si>
  <si>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</si>
  <si>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</si>
  <si>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</si>
  <si>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</si>
  <si>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</si>
  <si>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</si>
  <si>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</si>
  <si>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</si>
  <si>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</si>
  <si>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</si>
  <si>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</si>
  <si>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</si>
  <si>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</si>
  <si>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</si>
  <si>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</si>
  <si>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</si>
  <si>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</si>
  <si>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</si>
  <si>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</si>
  <si>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</si>
  <si>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</si>
  <si>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</si>
  <si>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</si>
  <si>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</si>
  <si>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</si>
  <si>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</si>
  <si>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</si>
  <si>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</si>
  <si>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</si>
  <si>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</si>
  <si>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</si>
  <si>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</si>
  <si>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</si>
  <si>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</si>
  <si>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</si>
  <si>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</si>
  <si>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</si>
  <si>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</si>
  <si>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</si>
  <si>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</si>
  <si>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</si>
  <si>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</si>
  <si>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</si>
  <si>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</si>
  <si>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</si>
  <si>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</si>
  <si>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</si>
  <si>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</si>
  <si>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</si>
  <si>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</si>
  <si>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</si>
  <si>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</si>
  <si>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</si>
  <si>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</si>
  <si>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</si>
  <si>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</si>
  <si>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</si>
  <si>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</si>
  <si>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</si>
  <si>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</si>
  <si>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</si>
  <si>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</si>
  <si>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</si>
  <si>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</si>
  <si>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</si>
  <si>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</si>
  <si>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</si>
  <si>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</si>
  <si>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</si>
  <si>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</si>
  <si>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</si>
  <si>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</si>
  <si>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</si>
  <si>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</si>
  <si>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</si>
  <si>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</si>
  <si>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</si>
  <si>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</si>
  <si>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</si>
  <si>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</si>
  <si>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</si>
  <si>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</si>
  <si>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</si>
  <si>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</si>
  <si>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</si>
  <si>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</si>
  <si>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</si>
  <si>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</si>
  <si>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</si>
  <si>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</si>
  <si>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</si>
  <si>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</si>
  <si>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</si>
  <si>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</si>
  <si>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</si>
  <si>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</si>
  <si>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</si>
  <si>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</si>
  <si>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</si>
  <si>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</si>
  <si>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</si>
  <si>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</si>
  <si>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</si>
  <si>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</si>
  <si>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</si>
  <si>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</si>
  <si>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</si>
  <si>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</si>
  <si>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</si>
  <si>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</si>
  <si>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</si>
  <si>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</si>
  <si>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</si>
  <si>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</si>
  <si>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</si>
  <si>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</si>
  <si>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</si>
  <si>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</si>
  <si>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</si>
  <si>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</si>
  <si>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</si>
  <si>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</si>
  <si>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</si>
  <si>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</si>
  <si>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</si>
  <si>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</si>
  <si>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</si>
  <si>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</si>
  <si>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</si>
  <si>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</si>
  <si>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</si>
  <si>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</si>
  <si>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</si>
  <si>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</si>
  <si>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</si>
  <si>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</si>
  <si>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</si>
  <si>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</si>
  <si>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</si>
  <si>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</si>
  <si>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</si>
  <si>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</si>
  <si>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</si>
  <si>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</si>
  <si>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</si>
  <si>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</si>
  <si>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</si>
  <si>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</si>
  <si>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</si>
  <si>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</si>
  <si>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</si>
  <si>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</si>
  <si>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</si>
  <si>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</si>
  <si>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</si>
  <si>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</si>
  <si>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</si>
  <si>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</si>
  <si>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</si>
  <si>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</si>
  <si>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</si>
  <si>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</si>
  <si>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</si>
  <si>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</si>
  <si>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</si>
  <si>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</si>
  <si>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</si>
  <si>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</si>
  <si>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</si>
  <si>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</si>
  <si>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</si>
  <si>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</si>
  <si>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</si>
  <si>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</si>
  <si>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</si>
  <si>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</si>
  <si>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</si>
  <si>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</si>
  <si>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</si>
  <si>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</si>
  <si>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</si>
  <si>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</si>
  <si>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</si>
  <si>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</si>
  <si>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</si>
  <si>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</si>
  <si>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</si>
  <si>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</si>
  <si>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</si>
  <si>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</si>
  <si>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</si>
  <si>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</si>
  <si>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</si>
  <si>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</si>
  <si>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</si>
  <si>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</si>
  <si>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</si>
  <si>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</si>
  <si>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</si>
  <si>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</si>
  <si>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</si>
  <si>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</si>
  <si>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</si>
  <si>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</si>
  <si>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</si>
  <si>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</si>
  <si>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</si>
  <si>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</si>
  <si>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</si>
  <si>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</si>
  <si>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</si>
  <si>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</si>
  <si>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</si>
  <si>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</si>
  <si>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</si>
  <si>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</si>
  <si>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</si>
  <si>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</si>
  <si>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</si>
  <si>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</si>
  <si>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</si>
  <si>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</si>
  <si>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</si>
  <si>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</si>
  <si>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</si>
  <si>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</si>
  <si>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</si>
  <si>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</si>
  <si>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</si>
  <si>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</si>
  <si>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</si>
  <si>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</si>
  <si>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</si>
  <si>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</si>
  <si>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</si>
  <si>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</si>
  <si>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</si>
  <si>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</si>
  <si>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</si>
  <si>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</si>
  <si>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</si>
  <si>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</si>
  <si>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</si>
  <si>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</si>
  <si>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</si>
  <si>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</si>
  <si>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</si>
  <si>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</si>
  <si>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</si>
  <si>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</si>
  <si>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</si>
  <si>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</si>
  <si>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</si>
  <si>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</si>
  <si>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</si>
  <si>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</si>
  <si>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</si>
  <si>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</si>
  <si>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</si>
  <si>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</si>
  <si>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</si>
  <si>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</si>
  <si>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</si>
  <si>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</si>
  <si>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</si>
  <si>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</si>
  <si>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</si>
  <si>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</si>
  <si>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</si>
  <si>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</si>
  <si>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</si>
  <si>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</si>
  <si>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</si>
  <si>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</si>
  <si>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</si>
  <si>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</si>
  <si>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</si>
  <si>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</si>
  <si>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</si>
  <si>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</si>
  <si>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</si>
  <si>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</si>
  <si>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</si>
  <si>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</si>
  <si>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</si>
  <si>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</si>
  <si>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</si>
  <si>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</si>
  <si>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</si>
  <si>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</si>
  <si>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</si>
  <si>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</si>
  <si>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</si>
  <si>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</si>
  <si>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</si>
  <si>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</si>
  <si>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</si>
  <si>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</si>
  <si>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</si>
  <si>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</si>
  <si>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</si>
  <si>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</si>
  <si>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</si>
  <si>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</si>
  <si>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</si>
  <si>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</si>
  <si>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</si>
  <si>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</si>
  <si>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</si>
  <si>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</si>
  <si>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</si>
  <si>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</si>
  <si>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</si>
  <si>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</si>
  <si>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</si>
  <si>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</si>
  <si>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</si>
  <si>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</si>
  <si>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</si>
  <si>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</si>
  <si>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</si>
  <si>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</si>
  <si>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</si>
  <si>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</si>
  <si>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</si>
  <si>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</si>
  <si>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</si>
  <si>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</si>
  <si>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</si>
  <si>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</si>
  <si>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</si>
  <si>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</si>
  <si>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</si>
  <si>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</si>
  <si>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</si>
  <si>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</si>
  <si>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</si>
  <si>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</si>
  <si>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</si>
  <si>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</si>
  <si>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</si>
  <si>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</si>
  <si>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</si>
  <si>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</si>
  <si>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</si>
  <si>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</si>
  <si>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</si>
  <si>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</si>
  <si>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</si>
  <si>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</si>
  <si>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</si>
  <si>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</si>
  <si>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</si>
  <si>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</si>
  <si>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</si>
  <si>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</si>
  <si>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</si>
  <si>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</si>
  <si>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</si>
  <si>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</si>
  <si>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</si>
  <si>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</si>
  <si>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</si>
  <si>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</si>
  <si>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</si>
  <si>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</si>
  <si>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</si>
  <si>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</si>
  <si>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</si>
  <si>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</si>
  <si>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</si>
  <si>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</si>
  <si>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</si>
  <si>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</si>
  <si>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</si>
  <si>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</si>
  <si>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</si>
  <si>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</si>
  <si>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</si>
  <si>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</si>
  <si>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</si>
  <si>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</si>
  <si>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</si>
  <si>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</si>
  <si>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</si>
  <si>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</si>
  <si>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</si>
  <si>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</si>
  <si>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</si>
  <si>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</si>
  <si>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</si>
  <si>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</si>
  <si>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</si>
  <si>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</si>
  <si>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</si>
  <si>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</si>
  <si>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</si>
  <si>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</si>
  <si>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</si>
  <si>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</si>
  <si>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</si>
  <si>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</si>
  <si>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</si>
  <si>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</si>
  <si>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</si>
  <si>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</si>
  <si>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</si>
  <si>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</si>
  <si>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</si>
  <si>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</si>
  <si>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</si>
  <si>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</si>
  <si>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</si>
  <si>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</si>
  <si>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</si>
  <si>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</si>
  <si>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</si>
  <si>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</si>
  <si>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</si>
  <si>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</si>
  <si>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</si>
  <si>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</si>
  <si>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</si>
  <si>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</si>
  <si>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</si>
  <si>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</si>
  <si>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</si>
  <si>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</si>
  <si>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</si>
  <si>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</si>
  <si>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</si>
  <si>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</si>
  <si>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</si>
  <si>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</si>
  <si>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</si>
  <si>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</si>
  <si>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</si>
  <si>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</si>
  <si>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</si>
  <si>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</si>
  <si>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</si>
  <si>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</si>
  <si>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</si>
  <si>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</si>
  <si>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</si>
  <si>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</si>
  <si>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</si>
  <si>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</si>
  <si>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</si>
  <si>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</si>
  <si>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</si>
  <si>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</si>
  <si>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</si>
  <si>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</si>
  <si>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</si>
  <si>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</si>
  <si>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</si>
  <si>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</si>
  <si>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</si>
  <si>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</si>
  <si>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</si>
  <si>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</si>
  <si>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</si>
  <si>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</si>
  <si>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</si>
  <si>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</si>
  <si>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</si>
  <si>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</si>
  <si>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</si>
  <si>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</si>
  <si>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</si>
  <si>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</si>
  <si>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</si>
  <si>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</si>
  <si>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</si>
  <si>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</si>
  <si>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</si>
  <si>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</si>
  <si>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</si>
  <si>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</si>
  <si>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</si>
  <si>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</si>
  <si>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</si>
  <si>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</si>
  <si>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</si>
  <si>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</si>
  <si>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</si>
  <si>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</si>
  <si>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</si>
  <si>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</si>
  <si>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</si>
  <si>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</si>
  <si>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</si>
  <si>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</si>
  <si>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</si>
  <si>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</si>
  <si>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</si>
  <si>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</si>
  <si>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</si>
  <si>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</si>
  <si>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</si>
  <si>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</si>
  <si>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</si>
  <si>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</si>
  <si>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</si>
  <si>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</si>
  <si>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</si>
  <si>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</si>
  <si>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</si>
  <si>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</si>
  <si>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</si>
  <si>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</si>
  <si>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</si>
  <si>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</si>
  <si>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</si>
  <si>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</si>
  <si>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</si>
  <si>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</si>
  <si>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</si>
  <si>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</si>
  <si>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</si>
  <si>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</si>
  <si>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</si>
  <si>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</si>
  <si>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</si>
  <si>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</si>
  <si>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</si>
  <si>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</si>
  <si>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</si>
  <si>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</si>
  <si>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</si>
  <si>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</si>
  <si>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</si>
  <si>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</si>
  <si>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</si>
  <si>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</si>
  <si>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</si>
  <si>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</si>
  <si>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</si>
  <si>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</si>
  <si>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</si>
  <si>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</si>
  <si>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</si>
  <si>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</si>
  <si>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</si>
  <si>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</si>
  <si>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</si>
  <si>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</si>
  <si>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</si>
  <si>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</si>
  <si>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</si>
  <si>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</si>
  <si>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</si>
  <si>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</si>
  <si>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</si>
  <si>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</si>
  <si>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</si>
  <si>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</si>
  <si>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</si>
  <si>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</si>
  <si>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</si>
  <si>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</si>
  <si>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</si>
  <si>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</si>
  <si>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</si>
  <si>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</si>
  <si>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</si>
  <si>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</si>
  <si>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</si>
  <si>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</si>
  <si>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</si>
  <si>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</si>
  <si>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</si>
  <si>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</si>
  <si>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</si>
  <si>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</si>
  <si>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</si>
  <si>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</si>
  <si>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</si>
  <si>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</si>
  <si>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</si>
  <si>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</si>
  <si>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</si>
  <si>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</si>
  <si>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</si>
  <si>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</si>
  <si>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</si>
  <si>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</si>
  <si>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</si>
  <si>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</si>
  <si>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</si>
  <si>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</si>
  <si>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</si>
  <si>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</si>
  <si>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</si>
  <si>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</si>
  <si>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</si>
  <si>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</si>
  <si>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</si>
  <si>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</si>
  <si>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</si>
  <si>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</si>
  <si>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</si>
  <si>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</si>
  <si>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</si>
  <si>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</si>
  <si>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</si>
  <si>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</si>
  <si>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</si>
  <si>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</si>
  <si>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</si>
  <si>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</si>
  <si>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</si>
  <si>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</si>
  <si>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</si>
  <si>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</si>
  <si>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</si>
  <si>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</si>
  <si>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</si>
  <si>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</si>
  <si>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</si>
  <si>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</si>
  <si>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</si>
  <si>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</si>
  <si>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</si>
  <si>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</si>
  <si>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</si>
  <si>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</si>
  <si>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</si>
  <si>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</si>
  <si>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</si>
  <si>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</si>
  <si>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</si>
  <si>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</si>
  <si>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</si>
  <si>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</si>
  <si>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</si>
  <si>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</si>
  <si>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</si>
  <si>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</si>
  <si>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</si>
  <si>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</si>
  <si>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</si>
  <si>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</si>
  <si>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</si>
  <si>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</si>
  <si>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</si>
  <si>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</si>
  <si>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</si>
  <si>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</si>
  <si>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</si>
  <si>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</si>
  <si>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</si>
  <si>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</si>
  <si>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</si>
  <si>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</si>
  <si>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</si>
  <si>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</si>
  <si>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</si>
  <si>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</si>
  <si>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</si>
  <si>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</si>
  <si>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</si>
  <si>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</si>
  <si>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</si>
  <si>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</si>
  <si>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</si>
  <si>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</si>
  <si>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</si>
  <si>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</si>
  <si>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</si>
  <si>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</si>
  <si>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</si>
  <si>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</si>
  <si>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</si>
  <si>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</si>
  <si>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</si>
  <si>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</si>
  <si>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</si>
  <si>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</si>
  <si>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</si>
  <si>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</si>
  <si>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</si>
  <si>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</si>
  <si>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</si>
  <si>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</si>
  <si>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</si>
  <si>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</si>
  <si>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</si>
  <si>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</si>
  <si>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</si>
  <si>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</si>
  <si>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</si>
  <si>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</si>
  <si>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</si>
  <si>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</si>
  <si>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</si>
  <si>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</si>
  <si>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</si>
  <si>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</si>
  <si>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</si>
  <si>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</si>
  <si>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</si>
  <si>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</si>
  <si>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</si>
  <si>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</si>
  <si>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</si>
  <si>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</si>
  <si>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</si>
  <si>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</si>
  <si>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</si>
  <si>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</si>
  <si>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</si>
  <si>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</si>
  <si>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</si>
  <si>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</si>
  <si>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</si>
  <si>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</si>
  <si>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</si>
  <si>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</si>
  <si>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</si>
  <si>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</si>
  <si>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</si>
  <si>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</si>
  <si>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</si>
  <si>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</si>
  <si>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</si>
  <si>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</si>
  <si>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</si>
  <si>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</si>
  <si>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</si>
  <si>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</si>
  <si>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</si>
  <si>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</si>
  <si>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</si>
  <si>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</si>
  <si>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</si>
  <si>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</si>
  <si>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</si>
  <si>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</si>
  <si>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</si>
  <si>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</si>
  <si>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</si>
  <si>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</si>
  <si>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</si>
  <si>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</si>
  <si>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</si>
  <si>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</si>
  <si>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</si>
  <si>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</si>
  <si>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</si>
  <si>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</si>
  <si>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</si>
  <si>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</si>
  <si>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</si>
  <si>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</si>
  <si>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</si>
  <si>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</si>
  <si>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</si>
  <si>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</si>
  <si>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</si>
  <si>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</si>
  <si>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</si>
  <si>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</si>
  <si>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</si>
  <si>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</si>
  <si>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</si>
  <si>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</si>
  <si>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</si>
  <si>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</si>
  <si>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</si>
  <si>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</si>
  <si>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</si>
  <si>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</si>
  <si>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</si>
  <si>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</si>
  <si>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</si>
  <si>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</si>
  <si>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</si>
  <si>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</si>
  <si>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</si>
  <si>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</si>
  <si>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</si>
  <si>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</si>
  <si>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</si>
  <si>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</si>
  <si>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</si>
  <si>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</si>
  <si>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</si>
  <si>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</si>
  <si>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</si>
  <si>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</si>
  <si>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</si>
  <si>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</si>
  <si>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</si>
  <si>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</si>
  <si>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</si>
  <si>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</si>
  <si>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</si>
  <si>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</si>
  <si>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</si>
  <si>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</si>
  <si>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</si>
  <si>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</si>
  <si>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</si>
  <si>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</si>
  <si>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</si>
  <si>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</si>
  <si>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</si>
  <si>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</si>
  <si>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</si>
  <si>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</si>
  <si>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</si>
  <si>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</si>
  <si>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</si>
  <si>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</si>
  <si>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</si>
  <si>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</si>
  <si>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</si>
  <si>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</si>
  <si>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</si>
  <si>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</si>
  <si>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</si>
  <si>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</si>
  <si>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</si>
  <si>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</si>
  <si>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</si>
  <si>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</si>
  <si>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</si>
  <si>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</si>
  <si>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</si>
  <si>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</si>
  <si>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</si>
  <si>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</si>
  <si>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</si>
  <si>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</si>
  <si>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</si>
  <si>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</si>
  <si>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</si>
  <si>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</si>
  <si>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</si>
  <si>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</si>
  <si>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</si>
  <si>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</si>
  <si>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</si>
  <si>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</si>
  <si>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</si>
  <si>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</si>
  <si>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</si>
  <si>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</si>
  <si>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</si>
  <si>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</si>
  <si>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</si>
  <si>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</si>
  <si>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</si>
  <si>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</si>
  <si>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</si>
  <si>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</si>
  <si>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</si>
  <si>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</si>
  <si>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</si>
  <si>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</si>
  <si>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</si>
  <si>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</si>
  <si>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</si>
  <si>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</si>
  <si>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</si>
  <si>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</si>
  <si>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</si>
  <si>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</si>
  <si>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</si>
  <si>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</si>
  <si>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</si>
  <si>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</si>
  <si>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</si>
  <si>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</si>
  <si>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</si>
  <si>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</si>
  <si>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</si>
  <si>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</si>
  <si>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</si>
  <si>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</si>
  <si>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</si>
  <si>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</si>
  <si>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</si>
  <si>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</si>
  <si>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</si>
  <si>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</si>
  <si>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</si>
  <si>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</si>
  <si>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</si>
  <si>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</si>
  <si>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</si>
  <si>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</si>
  <si>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</si>
  <si>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</si>
  <si>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</si>
  <si>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</si>
  <si>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</si>
  <si>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</si>
  <si>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</si>
  <si>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</si>
  <si>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</si>
  <si>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</si>
  <si>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</si>
  <si>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</si>
  <si>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</si>
  <si>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</si>
  <si>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</si>
  <si>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</si>
  <si>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</si>
  <si>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</si>
  <si>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</si>
  <si>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</si>
  <si>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</si>
  <si>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</si>
  <si>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</si>
  <si>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</si>
  <si>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</si>
  <si>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</si>
  <si>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</si>
  <si>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</si>
  <si>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</si>
  <si>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</si>
  <si>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</si>
  <si>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</si>
  <si>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</si>
  <si>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</si>
  <si>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</si>
  <si>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</si>
  <si>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</si>
  <si>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</si>
  <si>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</si>
  <si>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</si>
  <si>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</si>
  <si>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</si>
  <si>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</si>
  <si>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</si>
  <si>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</si>
  <si>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</si>
  <si>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</si>
  <si>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</si>
  <si>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</si>
  <si>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</si>
  <si>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</si>
  <si>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</si>
  <si>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</si>
  <si>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</si>
  <si>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</si>
  <si>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</si>
  <si>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</si>
  <si>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</si>
  <si>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</si>
  <si>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</si>
  <si>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</si>
  <si>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</si>
  <si>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</si>
  <si>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</si>
  <si>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</si>
  <si>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</si>
  <si>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</si>
  <si>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</si>
  <si>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</si>
  <si>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</si>
  <si>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</si>
  <si>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</si>
  <si>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</si>
  <si>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</si>
  <si>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</si>
  <si>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</si>
  <si>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</si>
  <si>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</si>
  <si>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</si>
  <si>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</si>
  <si>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</si>
  <si>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</si>
  <si>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</si>
  <si>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</si>
  <si>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</si>
  <si>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</si>
  <si>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</si>
  <si>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</si>
  <si>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</si>
  <si>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</si>
  <si>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</si>
  <si>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</si>
  <si>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</si>
  <si>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</si>
  <si>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</si>
  <si>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</si>
  <si>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</si>
  <si>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</si>
  <si>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</si>
  <si>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</si>
  <si>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</si>
  <si>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</si>
  <si>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</si>
  <si>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</si>
  <si>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</si>
  <si>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</si>
  <si>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</si>
  <si>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</si>
  <si>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</si>
  <si>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</si>
  <si>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</si>
  <si>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</si>
  <si>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</si>
  <si>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</si>
  <si>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</si>
  <si>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</si>
  <si>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</si>
  <si>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</si>
  <si>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</si>
  <si>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</si>
  <si>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</si>
  <si>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</si>
  <si>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</si>
  <si>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</si>
  <si>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</si>
  <si>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</si>
  <si>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</si>
  <si>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</si>
  <si>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</si>
  <si>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</si>
  <si>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</si>
  <si>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</si>
  <si>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</si>
  <si>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</si>
  <si>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</si>
  <si>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</si>
  <si>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</si>
  <si>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</si>
  <si>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</si>
  <si>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</si>
  <si>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</si>
  <si>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</si>
  <si>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</si>
  <si>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</si>
  <si>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</si>
  <si>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</si>
  <si>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</si>
  <si>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</si>
  <si>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</si>
  <si>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</si>
  <si>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</si>
  <si>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</si>
  <si>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</si>
  <si>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</si>
  <si>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</si>
  <si>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</si>
  <si>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</si>
  <si>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</si>
  <si>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</si>
  <si>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</si>
  <si>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</si>
  <si>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</si>
  <si>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</si>
  <si>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</si>
  <si>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</si>
  <si>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</si>
  <si>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</si>
  <si>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</si>
  <si>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</si>
  <si>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</si>
  <si>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</si>
  <si>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</si>
  <si>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</si>
  <si>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</si>
  <si>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</si>
  <si>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</si>
  <si>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</si>
  <si>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</si>
  <si>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</si>
  <si>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</si>
  <si>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</si>
  <si>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</si>
  <si>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</si>
  <si>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</si>
  <si>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</si>
  <si>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</si>
  <si>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</si>
  <si>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</si>
  <si>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</si>
  <si>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</si>
  <si>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</si>
  <si>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</si>
  <si>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</si>
  <si>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</si>
  <si>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</si>
  <si>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</si>
  <si>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</si>
  <si>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</si>
  <si>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</si>
  <si>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</si>
  <si>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</si>
  <si>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</si>
  <si>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</si>
  <si>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</si>
  <si>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</si>
  <si>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</si>
  <si>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</si>
  <si>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</si>
  <si>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</si>
  <si>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</si>
  <si>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</si>
  <si>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</si>
  <si>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</si>
  <si>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</si>
  <si>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</si>
  <si>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</si>
  <si>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</si>
  <si>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</si>
  <si>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</si>
  <si>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</si>
  <si>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</si>
  <si>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</si>
  <si>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</si>
  <si>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</si>
  <si>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</si>
  <si>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</si>
  <si>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</si>
  <si>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</si>
  <si>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</si>
  <si>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</si>
  <si>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</si>
  <si>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</si>
  <si>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</si>
  <si>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</si>
  <si>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</si>
  <si>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</si>
  <si>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</si>
  <si>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</si>
  <si>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</si>
  <si>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</si>
  <si>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</si>
  <si>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</si>
  <si>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</si>
  <si>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</si>
  <si>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</si>
  <si>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</si>
  <si>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</si>
  <si>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</si>
  <si>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</si>
  <si>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</si>
  <si>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</si>
  <si>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</si>
  <si>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</si>
  <si>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</si>
  <si>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</si>
  <si>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</si>
  <si>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</si>
  <si>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</si>
  <si>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</si>
  <si>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</si>
  <si>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</si>
  <si>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</si>
  <si>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</si>
  <si>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</si>
  <si>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</si>
  <si>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</si>
  <si>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</si>
  <si>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</si>
  <si>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</si>
  <si>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</si>
  <si>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</si>
  <si>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</si>
  <si>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</si>
  <si>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</si>
  <si>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</si>
  <si>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</si>
  <si>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</si>
  <si>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</si>
  <si>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</si>
  <si>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</si>
  <si>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</si>
  <si>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</si>
  <si>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</si>
  <si>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</si>
  <si>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</si>
  <si>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</si>
  <si>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</si>
  <si>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</si>
  <si>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</si>
  <si>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</si>
  <si>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</si>
  <si>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</si>
  <si>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</si>
  <si>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</si>
  <si>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</si>
  <si>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</si>
  <si>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</si>
  <si>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</si>
  <si>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</si>
  <si>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</si>
  <si>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</si>
  <si>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</si>
  <si>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</si>
  <si>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</si>
  <si>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</si>
  <si>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</si>
  <si>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</si>
  <si>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</si>
  <si>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</si>
  <si>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</si>
  <si>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</si>
  <si>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</si>
  <si>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</si>
  <si>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</si>
  <si>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</si>
  <si>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</si>
  <si>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</si>
  <si>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</si>
  <si>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</si>
  <si>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</si>
  <si>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</si>
  <si>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</si>
  <si>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</si>
  <si>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</si>
  <si>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</si>
  <si>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</si>
  <si>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</si>
  <si>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</si>
  <si>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</si>
  <si>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</si>
  <si>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</si>
  <si>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</si>
  <si>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</si>
  <si>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</si>
  <si>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</si>
  <si>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</si>
  <si>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</si>
  <si>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</si>
  <si>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</si>
  <si>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</si>
  <si>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</si>
  <si>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</si>
  <si>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</si>
  <si>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</si>
  <si>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</si>
  <si>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</si>
  <si>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</si>
  <si>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</si>
  <si>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</si>
  <si>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</si>
  <si>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</si>
  <si>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</si>
  <si>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</si>
  <si>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</si>
  <si>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</si>
  <si>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</si>
  <si>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</si>
  <si>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</si>
  <si>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</si>
  <si>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</si>
  <si>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</si>
  <si>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</si>
  <si>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</si>
  <si>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</si>
  <si>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</si>
  <si>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</si>
  <si>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</si>
  <si>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</si>
  <si>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</si>
  <si>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</si>
  <si>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</si>
  <si>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</si>
  <si>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</si>
  <si>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</si>
  <si>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</si>
  <si>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</si>
  <si>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</si>
  <si>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</si>
  <si>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</si>
  <si>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</si>
  <si>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</si>
  <si>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</si>
  <si>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</si>
  <si>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</si>
  <si>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</si>
  <si>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</si>
  <si>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</si>
  <si>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</si>
  <si>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</si>
  <si>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</si>
  <si>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</si>
  <si>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</si>
  <si>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</si>
  <si>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</si>
  <si>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</si>
  <si>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</si>
  <si>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</si>
  <si>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</si>
  <si>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</si>
  <si>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</si>
  <si>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</si>
  <si>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</si>
  <si>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</si>
  <si>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</si>
  <si>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</si>
  <si>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</si>
  <si>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</si>
  <si>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</si>
  <si>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</si>
  <si>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</si>
  <si>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</si>
  <si>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</si>
  <si>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</si>
  <si>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</si>
  <si>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</si>
  <si>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</si>
  <si>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</si>
  <si>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</si>
  <si>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</si>
  <si>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</si>
  <si>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</si>
  <si>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</si>
  <si>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</si>
  <si>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</si>
  <si>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</si>
  <si>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</si>
  <si>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</si>
  <si>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</si>
  <si>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</si>
  <si>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</si>
  <si>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</si>
  <si>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</si>
  <si>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</si>
  <si>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</si>
  <si>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</si>
  <si>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</si>
  <si>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</si>
  <si>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</si>
  <si>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</si>
  <si>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</si>
  <si>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</si>
  <si>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</si>
  <si>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</si>
  <si>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</si>
  <si>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</si>
  <si>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</si>
  <si>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</si>
  <si>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</si>
  <si>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</si>
  <si>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</si>
  <si>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</si>
  <si>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</si>
  <si>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</si>
  <si>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</si>
  <si>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</si>
  <si>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</si>
  <si>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</si>
  <si>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</si>
  <si>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</si>
  <si>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</si>
  <si>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</si>
  <si>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</si>
  <si>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</si>
  <si>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</si>
  <si>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</si>
  <si>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</si>
  <si>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</si>
  <si>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</si>
  <si>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</si>
  <si>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</si>
  <si>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</si>
  <si>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</si>
  <si>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</si>
  <si>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</si>
  <si>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</si>
  <si>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</si>
  <si>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</si>
  <si>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</si>
  <si>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</si>
  <si>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</si>
  <si>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</si>
  <si>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</si>
  <si>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</si>
  <si>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</si>
  <si>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</si>
  <si>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</si>
  <si>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</si>
  <si>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</si>
  <si>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</si>
  <si>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</si>
  <si>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</si>
  <si>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</si>
  <si>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</si>
  <si>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</si>
  <si>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</si>
  <si>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</si>
  <si>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</si>
  <si>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</si>
  <si>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</si>
  <si>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</si>
  <si>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</si>
  <si>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</si>
  <si>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</si>
  <si>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</si>
  <si>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</si>
  <si>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</si>
  <si>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</si>
  <si>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</si>
  <si>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</si>
  <si>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</si>
  <si>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</si>
  <si>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</si>
  <si>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</si>
  <si>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</si>
  <si>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</si>
  <si>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</si>
  <si>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</si>
  <si>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</si>
  <si>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</si>
  <si>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</si>
  <si>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</si>
  <si>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</si>
  <si>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</si>
  <si>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</si>
  <si>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</si>
  <si>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</si>
  <si>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</si>
  <si>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</si>
  <si>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</si>
  <si>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</si>
  <si>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</si>
  <si>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</si>
  <si>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</si>
  <si>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</si>
  <si>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</si>
  <si>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</si>
  <si>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</si>
  <si>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</si>
  <si>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</si>
  <si>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</si>
  <si>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</si>
  <si>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</si>
  <si>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</si>
  <si>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</si>
  <si>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</si>
  <si>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</si>
  <si>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</si>
  <si>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</si>
  <si>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</si>
  <si>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</si>
  <si>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</si>
  <si>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</si>
  <si>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</si>
  <si>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</si>
  <si>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</si>
  <si>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</si>
  <si>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</si>
  <si>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</si>
  <si>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</si>
  <si>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</si>
  <si>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</si>
  <si>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</si>
  <si>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</si>
  <si>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</si>
  <si>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</si>
  <si>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</si>
  <si>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</si>
  <si>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</si>
  <si>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</si>
  <si>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</si>
  <si>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</si>
  <si>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</si>
  <si>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</si>
  <si>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</si>
  <si>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</si>
  <si>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</si>
  <si>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</si>
  <si>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</si>
  <si>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</si>
  <si>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</si>
  <si>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</si>
  <si>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</si>
  <si>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</si>
  <si>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</si>
  <si>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</si>
  <si>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</si>
  <si>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</si>
  <si>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</si>
  <si>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</si>
  <si>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</si>
  <si>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</si>
  <si>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</si>
  <si>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</si>
  <si>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</si>
  <si>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</si>
  <si>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</si>
  <si>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</si>
  <si>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</si>
  <si>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</si>
  <si>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</si>
  <si>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</si>
  <si>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</si>
  <si>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</si>
  <si>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</si>
  <si>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</si>
  <si>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</si>
  <si>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</si>
  <si>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</si>
  <si>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</si>
  <si>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</si>
  <si>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</si>
  <si>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</si>
  <si>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</si>
  <si>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</si>
  <si>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</si>
  <si>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</si>
  <si>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</si>
  <si>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</si>
  <si>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</si>
  <si>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</si>
  <si>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</si>
  <si>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</si>
  <si>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</si>
  <si>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</si>
  <si>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</si>
  <si>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</si>
  <si>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</si>
  <si>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</si>
  <si>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</si>
  <si>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</si>
  <si>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</si>
  <si>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</si>
  <si>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</si>
  <si>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</si>
  <si>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</si>
  <si>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</si>
  <si>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</si>
  <si>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</si>
  <si>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</si>
  <si>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</si>
  <si>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</si>
  <si>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</si>
  <si>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</si>
  <si>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</si>
  <si>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</si>
  <si>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</si>
  <si>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</si>
  <si>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</si>
  <si>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</si>
  <si>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</si>
  <si>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</si>
  <si>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</si>
  <si>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</si>
  <si>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</si>
  <si>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</si>
  <si>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</si>
  <si>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</si>
  <si>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</si>
  <si>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</si>
  <si>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</si>
  <si>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</si>
  <si>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</si>
  <si>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</si>
  <si>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</si>
  <si>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</si>
  <si>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</si>
  <si>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</si>
  <si>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</si>
  <si>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</si>
  <si>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</si>
  <si>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</si>
  <si>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</si>
  <si>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</si>
  <si>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</si>
  <si>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</si>
  <si>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</si>
  <si>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</si>
  <si>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</si>
  <si>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</si>
  <si>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</si>
  <si>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</si>
  <si>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</si>
  <si>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</si>
  <si>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</si>
  <si>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</si>
  <si>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</si>
  <si>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</si>
  <si>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</si>
  <si>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</si>
  <si>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</si>
  <si>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</si>
  <si>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</si>
  <si>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</si>
  <si>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</si>
  <si>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</si>
  <si>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</si>
  <si>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</si>
  <si>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</si>
  <si>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</si>
  <si>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</si>
  <si>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</si>
  <si>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</si>
  <si>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</si>
  <si>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</si>
  <si>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</si>
  <si>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</si>
  <si>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</si>
  <si>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</si>
  <si>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</si>
  <si>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</si>
  <si>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</si>
  <si>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</si>
  <si>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</si>
  <si>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</si>
  <si>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</si>
  <si>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</si>
  <si>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</si>
  <si>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</si>
  <si>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</si>
  <si>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</si>
  <si>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</si>
  <si>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</si>
  <si>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</si>
  <si>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</si>
  <si>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</si>
  <si>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</si>
  <si>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</si>
  <si>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</si>
  <si>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</si>
  <si>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</si>
  <si>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</si>
  <si>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</si>
  <si>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</si>
  <si>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</si>
  <si>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</si>
  <si>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</si>
  <si>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</si>
  <si>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</si>
  <si>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</si>
  <si>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</si>
  <si>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</si>
  <si>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</si>
  <si>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</si>
  <si>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</si>
  <si>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</si>
  <si>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</si>
  <si>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</si>
  <si>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</si>
  <si>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</si>
  <si>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</si>
  <si>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</si>
  <si>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</si>
  <si>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</si>
  <si>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</si>
  <si>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</si>
  <si>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</si>
  <si>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</si>
  <si>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</si>
  <si>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</si>
  <si>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</si>
  <si>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</si>
  <si>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</si>
  <si>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</si>
  <si>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</si>
  <si>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</si>
  <si>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</si>
  <si>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</si>
  <si>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</si>
  <si>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</si>
  <si>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</si>
  <si>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</si>
  <si>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</si>
  <si>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</si>
  <si>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</si>
  <si>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</si>
  <si>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</si>
  <si>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</si>
  <si>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</si>
  <si>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</si>
  <si>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</si>
  <si>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</si>
  <si>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</si>
  <si>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</si>
  <si>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</si>
  <si>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</si>
  <si>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</si>
  <si>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</si>
  <si>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</si>
  <si>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</si>
  <si>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</si>
  <si>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</si>
  <si>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</si>
  <si>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</si>
  <si>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</si>
  <si>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</si>
  <si>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</si>
  <si>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</si>
  <si>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</si>
  <si>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</si>
  <si>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</si>
  <si>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</si>
  <si>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</si>
  <si>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</si>
  <si>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</si>
  <si>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</si>
  <si>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</si>
  <si>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</si>
  <si>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</si>
  <si>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</si>
  <si>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</si>
  <si>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</si>
  <si>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</si>
  <si>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</si>
  <si>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</si>
  <si>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</si>
  <si>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</si>
  <si>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</si>
  <si>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</si>
  <si>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</si>
  <si>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</si>
  <si>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</si>
  <si>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</si>
  <si>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</si>
  <si>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</si>
  <si>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</si>
  <si>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</si>
  <si>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</si>
  <si>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</si>
  <si>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</si>
  <si>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</si>
  <si>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</si>
  <si>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</si>
  <si>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</si>
  <si>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</si>
  <si>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</si>
  <si>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</si>
  <si>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</si>
  <si>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</si>
  <si>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</si>
  <si>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</si>
  <si>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</si>
  <si>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</si>
  <si>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</si>
  <si>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</si>
  <si>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</si>
  <si>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</si>
  <si>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</si>
  <si>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</si>
  <si>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</si>
  <si>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</si>
  <si>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</si>
  <si>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</si>
  <si>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</si>
  <si>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</si>
  <si>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</si>
  <si>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</si>
  <si>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</si>
  <si>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</si>
  <si>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</si>
  <si>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</si>
  <si>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</si>
  <si>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</si>
  <si>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</si>
  <si>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</si>
  <si>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</si>
  <si>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</si>
  <si>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</si>
  <si>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</si>
  <si>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</si>
  <si>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</si>
  <si>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</si>
  <si>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</si>
  <si>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</si>
  <si>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</si>
  <si>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</si>
  <si>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</si>
  <si>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</si>
  <si>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</si>
  <si>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</si>
  <si>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</si>
  <si>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</si>
  <si>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</si>
  <si>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</si>
  <si>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</si>
  <si>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</si>
  <si>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</si>
  <si>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</si>
  <si>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</si>
  <si>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</si>
  <si>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</si>
  <si>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</si>
  <si>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</si>
  <si>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</si>
  <si>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</si>
  <si>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</si>
  <si>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</si>
  <si>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</si>
  <si>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</si>
  <si>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</si>
  <si>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</si>
  <si>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</si>
  <si>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</si>
  <si>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</si>
  <si>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</si>
  <si>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</si>
  <si>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</si>
  <si>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</si>
  <si>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</si>
  <si>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</si>
  <si>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</si>
  <si>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</si>
  <si>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</si>
  <si>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</si>
  <si>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</si>
  <si>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</si>
  <si>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</si>
  <si>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</si>
  <si>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</si>
  <si>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</si>
  <si>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</si>
  <si>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</si>
  <si>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</si>
  <si>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</si>
  <si>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</si>
  <si>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</si>
  <si>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</si>
  <si>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</si>
  <si>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</si>
  <si>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</si>
  <si>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</si>
  <si>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</si>
  <si>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</si>
  <si>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</si>
  <si>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</si>
  <si>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</si>
  <si>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</si>
  <si>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</si>
  <si>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</si>
  <si>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</si>
  <si>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</si>
  <si>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</si>
  <si>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</si>
  <si>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</si>
  <si>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</si>
  <si>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</si>
  <si>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</si>
  <si>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</si>
  <si>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</si>
  <si>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</si>
  <si>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</si>
  <si>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</si>
  <si>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</si>
  <si>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</si>
  <si>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</si>
  <si>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</si>
  <si>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</si>
  <si>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</si>
  <si>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</si>
  <si>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</si>
  <si>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</si>
  <si>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</si>
  <si>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</si>
  <si>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</si>
  <si>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</si>
  <si>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</si>
  <si>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</si>
  <si>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</si>
  <si>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</si>
  <si>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</si>
  <si>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</si>
  <si>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</si>
  <si>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</si>
  <si>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</si>
  <si>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</si>
  <si>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</si>
  <si>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</si>
  <si>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</si>
  <si>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</si>
  <si>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</si>
  <si>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</si>
  <si>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</si>
  <si>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</si>
  <si>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</si>
  <si>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</si>
  <si>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</si>
  <si>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</si>
  <si>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</si>
  <si>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</si>
  <si>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</si>
  <si>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</si>
  <si>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</si>
  <si>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</si>
  <si>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</si>
  <si>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</si>
  <si>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</si>
  <si>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</si>
  <si>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</si>
  <si>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</si>
  <si>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</si>
  <si>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</si>
  <si>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</si>
  <si>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</si>
  <si>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</si>
  <si>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</si>
  <si>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</si>
  <si>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</si>
  <si>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</si>
  <si>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</si>
  <si>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</si>
  <si>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</si>
  <si>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</si>
  <si>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</si>
  <si>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</si>
  <si>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</si>
  <si>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</si>
  <si>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</si>
  <si>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</si>
  <si>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</si>
  <si>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</si>
  <si>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</si>
  <si>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</si>
  <si>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</si>
  <si>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</si>
  <si>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</si>
  <si>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</si>
  <si>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</si>
  <si>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</si>
  <si>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</si>
  <si>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</si>
  <si>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</si>
  <si>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</si>
  <si>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</si>
  <si>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</si>
  <si>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</si>
  <si>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</si>
  <si>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</si>
  <si>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</si>
  <si>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</si>
  <si>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</si>
  <si>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</si>
  <si>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</si>
  <si>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</si>
  <si>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</si>
  <si>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</si>
  <si>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</si>
  <si>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</si>
  <si>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</si>
  <si>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</si>
  <si>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</si>
  <si>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</si>
  <si>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</si>
  <si>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</si>
  <si>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</si>
  <si>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</si>
  <si>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</si>
  <si>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</si>
  <si>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</si>
  <si>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</si>
  <si>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</si>
  <si>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</si>
  <si>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</si>
  <si>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</si>
  <si>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</si>
  <si>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</si>
  <si>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</si>
  <si>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</si>
  <si>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</si>
  <si>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</si>
  <si>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</si>
  <si>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</si>
  <si>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</si>
  <si>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</si>
  <si>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</si>
  <si>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</si>
  <si>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</si>
  <si>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</si>
  <si>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</si>
  <si>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</si>
  <si>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</si>
  <si>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</si>
  <si>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</si>
  <si>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</si>
  <si>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</si>
  <si>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</si>
  <si>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</si>
  <si>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</si>
  <si>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</si>
  <si>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</si>
  <si>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</si>
  <si>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</si>
  <si>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</si>
  <si>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</si>
  <si>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</si>
  <si>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</si>
  <si>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</si>
  <si>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</si>
  <si>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</si>
  <si>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</si>
  <si>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</si>
  <si>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</si>
  <si>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</si>
  <si>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</si>
  <si>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</si>
  <si>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</si>
  <si>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</si>
  <si>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</si>
  <si>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</si>
  <si>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</si>
  <si>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</si>
  <si>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</si>
  <si>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</si>
  <si>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</si>
  <si>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</si>
  <si>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</si>
  <si>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</si>
  <si>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</si>
  <si>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</si>
  <si>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</si>
  <si>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</si>
  <si>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</si>
  <si>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</si>
  <si>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</si>
  <si>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</si>
  <si>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</si>
  <si>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</si>
  <si>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</si>
  <si>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</si>
  <si>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</si>
  <si>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</si>
  <si>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</si>
  <si>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</si>
  <si>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</si>
  <si>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</si>
  <si>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</si>
  <si>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</si>
  <si>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</si>
  <si>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</si>
  <si>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</si>
  <si>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</si>
  <si>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</si>
  <si>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</si>
  <si>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</si>
  <si>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</si>
  <si>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</si>
  <si>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</si>
  <si>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</si>
  <si>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</si>
  <si>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</si>
  <si>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</si>
  <si>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</si>
  <si>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</si>
  <si>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</si>
  <si>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</si>
  <si>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</si>
  <si>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</si>
  <si>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</si>
  <si>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</si>
  <si>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</si>
  <si>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</si>
  <si>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</si>
  <si>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</si>
  <si>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</si>
  <si>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</si>
  <si>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</si>
  <si>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</si>
  <si>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</si>
  <si>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</si>
  <si>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</si>
  <si>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</si>
  <si>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</si>
  <si>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</si>
  <si>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</si>
  <si>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</si>
  <si>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</si>
  <si>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</si>
  <si>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</si>
  <si>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</si>
  <si>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</si>
  <si>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</si>
  <si>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</si>
  <si>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</si>
  <si>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</si>
  <si>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</si>
  <si>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</si>
  <si>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</si>
  <si>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</si>
  <si>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</si>
  <si>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</si>
  <si>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</si>
  <si>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</si>
  <si>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</si>
  <si>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</si>
  <si>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</si>
  <si>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</si>
  <si>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</si>
  <si>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</si>
  <si>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</si>
  <si>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</si>
  <si>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</si>
  <si>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</si>
  <si>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</si>
  <si>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</si>
  <si>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</si>
  <si>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</si>
  <si>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</si>
  <si>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</si>
  <si>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</si>
  <si>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</si>
  <si>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</si>
  <si>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</si>
  <si>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</si>
  <si>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</si>
  <si>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</si>
  <si>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</si>
  <si>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</si>
  <si>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</si>
  <si>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</si>
  <si>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</si>
  <si>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</si>
  <si>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</si>
  <si>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</si>
  <si>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</si>
  <si>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</si>
  <si>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</si>
  <si>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</si>
  <si>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</si>
  <si>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</si>
  <si>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</si>
  <si>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</si>
  <si>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</si>
  <si>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</si>
  <si>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</si>
  <si>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</si>
  <si>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</si>
  <si>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</si>
  <si>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</si>
  <si>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</si>
  <si>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</si>
  <si>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</si>
  <si>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</si>
  <si>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</si>
  <si>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</si>
  <si>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</si>
  <si>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</si>
  <si>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</si>
  <si>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</si>
  <si>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</si>
  <si>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</si>
  <si>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</si>
  <si>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</si>
  <si>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</si>
  <si>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</si>
  <si>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</si>
  <si>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</si>
  <si>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</si>
  <si>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</si>
  <si>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</si>
  <si>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</si>
  <si>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</si>
  <si>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</si>
  <si>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</si>
  <si>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</si>
  <si>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</si>
  <si>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</si>
  <si>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</si>
  <si>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</si>
  <si>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</si>
  <si>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</si>
  <si>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</si>
  <si>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</si>
  <si>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</si>
  <si>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</si>
  <si>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</si>
  <si>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</si>
  <si>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</si>
  <si>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</si>
  <si>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</si>
  <si>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</si>
  <si>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</si>
  <si>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</si>
  <si>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</si>
  <si>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</si>
  <si>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</si>
  <si>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</si>
  <si>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</si>
  <si>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</si>
  <si>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</si>
  <si>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</si>
  <si>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</si>
  <si>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</si>
  <si>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</si>
  <si>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</si>
  <si>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</si>
  <si>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</si>
  <si>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</si>
  <si>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</si>
  <si>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</si>
  <si>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</si>
  <si>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</si>
  <si>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</si>
  <si>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</si>
  <si>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</si>
  <si>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</si>
  <si>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</si>
  <si>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</si>
  <si>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</si>
  <si>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</si>
  <si>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</si>
  <si>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</si>
  <si>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</si>
  <si>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</si>
  <si>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</si>
  <si>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</si>
  <si>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</si>
  <si>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</si>
  <si>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</si>
  <si>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</si>
  <si>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</si>
  <si>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</si>
  <si>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</si>
  <si>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</si>
  <si>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</si>
  <si>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</si>
  <si>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</si>
  <si>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</si>
  <si>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</si>
  <si>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</si>
  <si>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</si>
  <si>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</si>
  <si>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</si>
  <si>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</si>
  <si>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</si>
  <si>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</si>
  <si>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</si>
  <si>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</si>
  <si>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</si>
  <si>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</si>
  <si>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</si>
  <si>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</si>
  <si>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</si>
  <si>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</si>
  <si>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</si>
  <si>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</si>
  <si>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</si>
  <si>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</si>
  <si>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</si>
  <si>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</si>
  <si>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</si>
  <si>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</si>
  <si>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</si>
  <si>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</si>
  <si>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</si>
  <si>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</si>
  <si>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</si>
  <si>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</si>
  <si>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</si>
  <si>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</si>
  <si>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</si>
  <si>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</si>
  <si>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</si>
  <si>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</si>
  <si>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</si>
  <si>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</si>
  <si>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</si>
  <si>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</si>
  <si>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</si>
  <si>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</si>
  <si>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</si>
  <si>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</si>
  <si>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</si>
  <si>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</si>
  <si>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</si>
  <si>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</si>
  <si>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</si>
  <si>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</si>
  <si>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</si>
  <si>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</si>
  <si>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</si>
  <si>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</si>
  <si>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</si>
  <si>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</si>
  <si>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</si>
  <si>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</si>
  <si>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</si>
  <si>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</si>
  <si>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</si>
  <si>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</si>
  <si>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</si>
  <si>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</si>
  <si>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</si>
  <si>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</si>
  <si>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</si>
  <si>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</si>
  <si>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</si>
  <si>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</si>
  <si>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</si>
  <si>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</si>
  <si>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</si>
  <si>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</si>
  <si>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</si>
  <si>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</si>
  <si>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</si>
  <si>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</si>
  <si>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</si>
  <si>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</si>
  <si>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</si>
  <si>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</si>
  <si>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</si>
  <si>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</si>
  <si>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</si>
  <si>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</si>
  <si>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</si>
  <si>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</si>
  <si>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</si>
  <si>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</si>
  <si>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</si>
  <si>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</si>
  <si>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</si>
  <si>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</si>
  <si>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</si>
  <si>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</si>
  <si>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</si>
  <si>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</si>
  <si>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</si>
  <si>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</si>
  <si>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</si>
  <si>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</si>
  <si>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</si>
  <si>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</si>
  <si>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</si>
  <si>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</si>
  <si>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</si>
  <si>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</si>
  <si>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</si>
  <si>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</si>
  <si>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</si>
  <si>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</si>
  <si>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</si>
  <si>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</si>
  <si>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</si>
  <si>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</si>
  <si>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</si>
  <si>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</si>
  <si>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</si>
  <si>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</si>
  <si>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</si>
  <si>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</si>
  <si>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</si>
  <si>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</si>
  <si>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</si>
  <si>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</si>
  <si>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</si>
  <si>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</si>
  <si>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</si>
  <si>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</si>
  <si>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</si>
  <si>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</si>
  <si>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</si>
  <si>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</si>
  <si>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</si>
  <si>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</si>
  <si>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</si>
  <si>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</si>
  <si>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</si>
  <si>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</si>
  <si>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</si>
  <si>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</si>
  <si>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</si>
  <si>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</si>
  <si>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</si>
  <si>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</si>
  <si>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</si>
  <si>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</si>
  <si>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</si>
  <si>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</si>
  <si>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</si>
  <si>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</si>
  <si>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</si>
  <si>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</si>
  <si>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</si>
  <si>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</si>
  <si>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</si>
  <si>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</si>
  <si>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</si>
  <si>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</si>
  <si>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</si>
  <si>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</si>
  <si>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</si>
  <si>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</si>
  <si>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</si>
  <si>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</si>
  <si>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</si>
  <si>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</si>
  <si>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</si>
  <si>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</si>
  <si>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</si>
  <si>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</si>
  <si>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</si>
  <si>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</si>
  <si>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</si>
  <si>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</si>
  <si>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</si>
  <si>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</si>
  <si>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</si>
  <si>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</si>
  <si>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</si>
  <si>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</si>
  <si>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</si>
  <si>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</si>
  <si>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</si>
  <si>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</si>
  <si>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</si>
  <si>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</si>
  <si>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</si>
  <si>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</si>
  <si>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</si>
  <si>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</si>
  <si>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</si>
  <si>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</si>
  <si>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</si>
  <si>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</si>
  <si>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</si>
  <si>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</si>
  <si>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</si>
  <si>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</si>
  <si>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</si>
  <si>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</si>
  <si>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</si>
  <si>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</si>
  <si>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</si>
  <si>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</si>
  <si>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</si>
  <si>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</si>
  <si>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</si>
  <si>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</si>
  <si>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</si>
  <si>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</si>
  <si>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</si>
  <si>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</si>
  <si>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</si>
  <si>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</si>
  <si>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</si>
  <si>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</si>
  <si>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</si>
  <si>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</si>
  <si>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</si>
  <si>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</si>
  <si>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</si>
  <si>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</si>
  <si>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</si>
  <si>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</si>
  <si>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</si>
  <si>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</si>
  <si>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</si>
  <si>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</si>
  <si>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</si>
  <si>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</si>
  <si>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</si>
  <si>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</si>
  <si>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</si>
  <si>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</si>
  <si>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</si>
  <si>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</si>
  <si>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</si>
  <si>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</si>
  <si>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</si>
  <si>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</si>
  <si>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</si>
  <si>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</si>
  <si>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</si>
  <si>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</si>
  <si>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</si>
  <si>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</si>
  <si>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</si>
  <si>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</si>
  <si>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</si>
  <si>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</si>
  <si>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</si>
  <si>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</si>
  <si>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</si>
  <si>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</si>
  <si>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</si>
  <si>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</si>
  <si>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</si>
  <si>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</si>
  <si>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</si>
  <si>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</si>
  <si>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</si>
  <si>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</si>
  <si>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</si>
  <si>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</si>
  <si>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</si>
  <si>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</si>
  <si>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</si>
  <si>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</si>
  <si>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</si>
  <si>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</si>
  <si>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</si>
  <si>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</si>
  <si>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</si>
  <si>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</si>
  <si>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</si>
  <si>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</si>
  <si>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</si>
  <si>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</si>
  <si>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</si>
  <si>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</si>
  <si>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</si>
  <si>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</si>
  <si>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</si>
  <si>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</si>
  <si>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</si>
  <si>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</si>
  <si>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</si>
  <si>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</si>
  <si>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</si>
  <si>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</si>
  <si>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</si>
  <si>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</si>
  <si>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</si>
  <si>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</si>
  <si>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</si>
  <si>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</si>
  <si>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</si>
  <si>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</si>
  <si>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</si>
  <si>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</si>
  <si>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</si>
  <si>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</si>
  <si>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</si>
  <si>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</si>
  <si>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</si>
  <si>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</si>
  <si>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</si>
  <si>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</si>
  <si>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</si>
  <si>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</si>
  <si>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</si>
  <si>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</si>
  <si>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</si>
  <si>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</si>
  <si>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</si>
  <si>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</si>
  <si>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</si>
  <si>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</si>
  <si>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</si>
  <si>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</si>
  <si>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</si>
  <si>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</si>
  <si>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</si>
  <si>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</si>
  <si>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</si>
  <si>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</si>
  <si>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</si>
  <si>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</si>
  <si>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</si>
  <si>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</si>
  <si>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</si>
  <si>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</si>
  <si>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</si>
  <si>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</si>
  <si>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</si>
  <si>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</si>
  <si>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</si>
  <si>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</si>
  <si>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</si>
  <si>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</si>
  <si>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</si>
  <si>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</si>
  <si>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</si>
  <si>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</si>
  <si>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</si>
  <si>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</si>
  <si>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</si>
  <si>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</si>
  <si>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</si>
  <si>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</si>
  <si>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</si>
  <si>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</si>
  <si>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</si>
  <si>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</si>
  <si>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</si>
  <si>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</si>
  <si>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</si>
  <si>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</si>
  <si>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</si>
  <si>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</si>
  <si>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</si>
  <si>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</si>
  <si>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</si>
  <si>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</si>
  <si>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</si>
  <si>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</si>
  <si>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</si>
  <si>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</si>
  <si>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</si>
  <si>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</si>
  <si>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</si>
  <si>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</si>
  <si>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</si>
  <si>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</si>
  <si>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</si>
  <si>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</si>
  <si>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</si>
  <si>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</si>
  <si>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</si>
  <si>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</si>
  <si>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</si>
  <si>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</si>
  <si>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</si>
  <si>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</si>
  <si>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</si>
  <si>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</si>
  <si>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</si>
  <si>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</si>
  <si>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</si>
  <si>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</si>
  <si>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</si>
  <si>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</si>
  <si>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</si>
  <si>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</si>
  <si>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</si>
  <si>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</si>
  <si>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</si>
  <si>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</si>
  <si>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</si>
  <si>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</si>
  <si>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</si>
  <si>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</si>
  <si>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</si>
  <si>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</si>
  <si>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</si>
  <si>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</si>
  <si>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</si>
  <si>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</si>
  <si>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</si>
  <si>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</si>
  <si>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</si>
  <si>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</si>
  <si>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</si>
  <si>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</si>
  <si>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</si>
  <si>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</si>
  <si>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</si>
  <si>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</si>
  <si>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</si>
  <si>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</si>
  <si>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</si>
  <si>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</si>
  <si>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</si>
  <si>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</si>
  <si>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</si>
  <si>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</si>
  <si>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</si>
  <si>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</si>
  <si>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</si>
  <si>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</si>
  <si>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</si>
  <si>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</si>
  <si>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</si>
  <si>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</si>
  <si>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</si>
  <si>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</si>
  <si>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</si>
  <si>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</si>
  <si>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</si>
  <si>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</si>
  <si>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</si>
  <si>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</si>
  <si>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</si>
  <si>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</si>
  <si>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</si>
  <si>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</si>
  <si>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</si>
  <si>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</si>
  <si>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</si>
  <si>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</si>
  <si>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</si>
  <si>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</si>
  <si>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</si>
  <si>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</si>
  <si>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</si>
  <si>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</si>
  <si>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</si>
  <si>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</si>
  <si>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</si>
  <si>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</si>
  <si>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</si>
  <si>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</si>
  <si>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</si>
  <si>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</si>
  <si>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</si>
  <si>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</si>
  <si>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</si>
  <si>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</si>
  <si>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</si>
  <si>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</si>
  <si>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</si>
  <si>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</si>
  <si>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</si>
  <si>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</si>
  <si>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</si>
  <si>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</si>
  <si>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</si>
  <si>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</si>
  <si>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</si>
  <si>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</si>
  <si>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</si>
  <si>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</si>
  <si>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</si>
  <si>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</si>
  <si>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</si>
  <si>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</si>
  <si>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</si>
  <si>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</si>
  <si>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</si>
  <si>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</si>
  <si>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</si>
  <si>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</si>
  <si>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</si>
  <si>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</si>
  <si>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</si>
  <si>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</si>
  <si>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</si>
  <si>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</si>
  <si>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</si>
  <si>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</si>
  <si>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</si>
  <si>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</si>
  <si>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</si>
  <si>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</si>
  <si>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</si>
  <si>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</si>
  <si>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</si>
  <si>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</si>
  <si>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</si>
  <si>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</si>
  <si>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</si>
  <si>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</si>
  <si>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</si>
  <si>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</si>
  <si>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</si>
  <si>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</si>
  <si>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</si>
  <si>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</si>
  <si>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</si>
  <si>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</si>
  <si>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</si>
  <si>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</si>
  <si>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</si>
  <si>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</si>
  <si>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</si>
  <si>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</si>
  <si>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</si>
  <si>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</si>
  <si>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</si>
  <si>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</si>
  <si>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</si>
  <si>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</si>
  <si>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</si>
  <si>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</si>
  <si>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</si>
  <si>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</si>
  <si>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</si>
  <si>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</si>
  <si>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</si>
  <si>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</si>
  <si>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</si>
  <si>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</si>
  <si>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</si>
  <si>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</si>
  <si>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</si>
  <si>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</si>
  <si>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</si>
  <si>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</si>
  <si>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</si>
  <si>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</si>
  <si>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</si>
  <si>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</si>
  <si>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</si>
  <si>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</si>
  <si>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</si>
  <si>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</si>
  <si>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</si>
  <si>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</si>
  <si>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</si>
  <si>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</si>
  <si>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</si>
  <si>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</si>
  <si>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</si>
  <si>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</si>
  <si>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</si>
  <si>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</si>
  <si>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</si>
  <si>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</si>
  <si>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</si>
  <si>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</si>
  <si>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</si>
  <si>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</si>
  <si>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</si>
  <si>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</si>
  <si>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</si>
  <si>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</si>
  <si>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</si>
  <si>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</si>
  <si>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</si>
  <si>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</si>
  <si>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</si>
  <si>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</si>
  <si>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</si>
  <si>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</si>
  <si>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</si>
  <si>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</si>
  <si>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</si>
  <si>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</si>
  <si>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</si>
  <si>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</si>
  <si>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</si>
  <si>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</si>
  <si>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</si>
  <si>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</si>
  <si>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</si>
  <si>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</si>
  <si>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</si>
  <si>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</si>
  <si>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</si>
  <si>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</si>
  <si>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</si>
  <si>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</si>
  <si>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</si>
  <si>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</si>
  <si>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</si>
  <si>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</si>
  <si>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</si>
  <si>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</si>
  <si>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</si>
  <si>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</si>
  <si>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</si>
  <si>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</si>
  <si>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</si>
  <si>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</si>
  <si>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</si>
  <si>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</si>
  <si>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</si>
  <si>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</si>
  <si>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</si>
  <si>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</si>
  <si>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</si>
  <si>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</si>
  <si>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</si>
  <si>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</si>
  <si>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</si>
  <si>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</si>
  <si>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</si>
  <si>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</si>
  <si>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</si>
  <si>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</si>
  <si>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</si>
  <si>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</si>
  <si>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</si>
  <si>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</si>
  <si>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</si>
  <si>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</si>
  <si>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</si>
  <si>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</si>
  <si>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</si>
  <si>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</si>
  <si>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</si>
  <si>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</si>
  <si>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</si>
  <si>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</si>
  <si>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</si>
  <si>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</si>
  <si>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</si>
  <si>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</si>
  <si>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</si>
  <si>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</si>
  <si>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</si>
  <si>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</si>
  <si>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</si>
  <si>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</si>
  <si>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</si>
  <si>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</si>
  <si>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</si>
  <si>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</si>
  <si>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</si>
  <si>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</si>
  <si>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</si>
  <si>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</si>
  <si>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</si>
  <si>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</si>
  <si>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</si>
  <si>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</si>
  <si>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</si>
  <si>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</si>
  <si>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</si>
  <si>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</si>
  <si>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</si>
  <si>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</si>
  <si>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</si>
  <si>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</si>
  <si>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</si>
  <si>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</si>
  <si>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</si>
  <si>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</si>
  <si>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</si>
  <si>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</si>
  <si>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</si>
  <si>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</si>
  <si>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</si>
  <si>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</si>
  <si>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</si>
  <si>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</si>
  <si>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</si>
  <si>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</si>
  <si>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</si>
  <si>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</si>
  <si>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</si>
  <si>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</si>
  <si>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</si>
  <si>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</si>
  <si>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</si>
  <si>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</si>
  <si>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</si>
  <si>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</si>
  <si>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</si>
  <si>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</si>
  <si>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</si>
  <si>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</si>
  <si>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</si>
  <si>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</si>
  <si>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</si>
  <si>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</si>
  <si>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</si>
  <si>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</si>
  <si>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</si>
  <si>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</si>
  <si>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</si>
  <si>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</si>
  <si>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</si>
  <si>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</si>
  <si>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</si>
  <si>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</si>
  <si>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</si>
  <si>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</si>
  <si>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</si>
  <si>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</si>
  <si>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</si>
  <si>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</si>
  <si>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</si>
  <si>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</si>
  <si>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</si>
  <si>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</si>
  <si>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</si>
  <si>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</si>
  <si>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</si>
  <si>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</si>
  <si>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</si>
  <si>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</si>
  <si>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</si>
  <si>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</si>
  <si>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</si>
  <si>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</si>
  <si>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</si>
  <si>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</si>
  <si>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</si>
  <si>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</si>
  <si>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</si>
  <si>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</si>
  <si>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</si>
  <si>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</si>
  <si>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</si>
  <si>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</si>
  <si>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</si>
  <si>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</si>
  <si>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</si>
  <si>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</si>
  <si>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</si>
  <si>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</si>
  <si>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</si>
  <si>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</si>
  <si>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</si>
  <si>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</si>
  <si>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</si>
  <si>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</si>
  <si>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</si>
  <si>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</si>
  <si>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</si>
  <si>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</si>
  <si>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</si>
  <si>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</si>
  <si>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</si>
  <si>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</si>
  <si>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</si>
  <si>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</si>
  <si>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</si>
  <si>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</si>
  <si>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</si>
  <si>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</si>
  <si>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</si>
  <si>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</si>
  <si>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</si>
  <si>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</si>
  <si>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</si>
  <si>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</si>
  <si>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</si>
  <si>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</si>
  <si>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</si>
  <si>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</si>
  <si>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</si>
  <si>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</si>
  <si>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</si>
  <si>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</si>
  <si>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</si>
  <si>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</si>
  <si>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</si>
  <si>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</si>
  <si>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</si>
  <si>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</si>
  <si>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</si>
  <si>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</si>
  <si>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</si>
  <si>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</si>
  <si>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</si>
  <si>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</si>
  <si>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</si>
  <si>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</si>
  <si>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</si>
  <si>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</si>
  <si>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</si>
  <si>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</si>
  <si>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</si>
  <si>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</si>
  <si>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</si>
  <si>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</si>
  <si>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</si>
  <si>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</si>
  <si>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</si>
  <si>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</si>
  <si>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</si>
  <si>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</si>
  <si>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</si>
  <si>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</si>
  <si>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</si>
  <si>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</si>
  <si>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</si>
  <si>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</si>
  <si>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</si>
  <si>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</si>
  <si>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</si>
  <si>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</si>
  <si>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</si>
  <si>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</si>
  <si>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</si>
  <si>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</si>
  <si>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</si>
  <si>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</si>
  <si>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</si>
  <si>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</si>
  <si>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</si>
  <si>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</si>
  <si>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</si>
  <si>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</si>
  <si>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</si>
  <si>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</si>
  <si>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</si>
  <si>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</si>
  <si>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</si>
  <si>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</si>
  <si>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</si>
  <si>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</si>
  <si>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</si>
  <si>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</si>
  <si>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</si>
  <si>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</si>
  <si>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</si>
  <si>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</si>
  <si>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</si>
  <si>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</si>
  <si>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</si>
  <si>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</si>
  <si>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</si>
  <si>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</si>
  <si>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</si>
  <si>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</si>
  <si>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</si>
  <si>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</si>
  <si>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</si>
  <si>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</si>
  <si>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</si>
  <si>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</si>
  <si>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</si>
  <si>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</si>
  <si>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</si>
  <si>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</si>
  <si>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</si>
  <si>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</si>
  <si>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</si>
  <si>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</si>
  <si>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</si>
  <si>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</si>
  <si>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</si>
  <si>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</si>
  <si>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</si>
  <si>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</si>
  <si>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</si>
  <si>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</si>
  <si>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</si>
  <si>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</si>
  <si>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</si>
  <si>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</si>
  <si>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</si>
  <si>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</si>
  <si>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</si>
  <si>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</si>
  <si>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</si>
  <si>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</si>
  <si>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</si>
  <si>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</si>
  <si>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</si>
  <si>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</si>
  <si>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</si>
  <si>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</si>
  <si>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</si>
  <si>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</si>
  <si>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</si>
  <si>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</si>
  <si>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</si>
  <si>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</si>
  <si>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</si>
  <si>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</si>
  <si>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</si>
  <si>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</si>
  <si>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</si>
  <si>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</si>
  <si>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</si>
  <si>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</si>
  <si>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</si>
  <si>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</si>
  <si>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</si>
  <si>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</si>
  <si>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</si>
  <si>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</si>
  <si>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</si>
  <si>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</si>
  <si>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</si>
  <si>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</si>
  <si>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</si>
  <si>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</si>
  <si>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</si>
  <si>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</si>
  <si>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</si>
  <si>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</si>
  <si>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</si>
  <si>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</si>
  <si>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</si>
  <si>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</si>
  <si>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</si>
  <si>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</si>
  <si>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</si>
  <si>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</si>
  <si>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</si>
  <si>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</si>
  <si>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</si>
  <si>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</si>
  <si>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</si>
  <si>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</si>
  <si>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</si>
  <si>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</si>
  <si>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</si>
  <si>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</si>
  <si>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</si>
  <si>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</si>
  <si>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</si>
  <si>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</si>
  <si>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</si>
  <si>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</si>
  <si>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</si>
  <si>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</si>
  <si>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</si>
  <si>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</si>
  <si>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</si>
  <si>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</si>
  <si>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</si>
  <si>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</si>
  <si>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</si>
  <si>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</si>
  <si>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</si>
  <si>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</si>
  <si>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</si>
  <si>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</si>
  <si>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</si>
  <si>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</si>
  <si>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</si>
  <si>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</si>
  <si>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</si>
  <si>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</si>
  <si>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</si>
  <si>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</si>
  <si>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</si>
  <si>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</si>
  <si>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</si>
  <si>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</si>
  <si>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</si>
  <si>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</si>
  <si>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</si>
  <si>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</si>
  <si>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</si>
  <si>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</si>
  <si>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</si>
  <si>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</si>
  <si>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</si>
  <si>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</si>
  <si>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</si>
  <si>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</si>
  <si>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</si>
  <si>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</si>
  <si>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</si>
  <si>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</si>
  <si>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</si>
  <si>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</si>
  <si>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</si>
  <si>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</si>
  <si>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</si>
  <si>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</si>
  <si>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</si>
  <si>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</si>
  <si>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</si>
  <si>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</si>
  <si>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</si>
  <si>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</si>
  <si>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</si>
  <si>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</si>
  <si>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</si>
  <si>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</si>
  <si>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</si>
  <si>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</si>
  <si>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</si>
  <si>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</si>
  <si>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</si>
  <si>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</si>
  <si>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</si>
  <si>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</si>
  <si>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</si>
  <si>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</si>
  <si>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</si>
  <si>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</si>
  <si>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</si>
  <si>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</si>
  <si>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</si>
  <si>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</si>
  <si>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</si>
  <si>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</si>
  <si>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</si>
  <si>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</si>
  <si>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</si>
  <si>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</si>
  <si>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</si>
  <si>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</si>
  <si>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</si>
  <si>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</si>
  <si>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</si>
  <si>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</si>
  <si>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</si>
  <si>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</si>
  <si>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</si>
  <si>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</si>
  <si>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</si>
  <si>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</si>
  <si>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</si>
  <si>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</si>
  <si>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</si>
  <si>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</si>
  <si>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</si>
  <si>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</si>
  <si>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</si>
  <si>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</si>
  <si>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</si>
  <si>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</si>
  <si>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</si>
  <si>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</si>
  <si>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</si>
  <si>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</si>
  <si>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</si>
  <si>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</si>
  <si>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</si>
  <si>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</si>
  <si>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</si>
  <si>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</si>
  <si>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</si>
  <si>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</si>
  <si>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</si>
  <si>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</si>
  <si>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</si>
  <si>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</si>
  <si>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</si>
  <si>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</si>
  <si>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</si>
  <si>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</si>
  <si>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</si>
  <si>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</si>
  <si>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</si>
  <si>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</si>
  <si>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</si>
  <si>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</si>
  <si>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</si>
  <si>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</si>
  <si>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</si>
  <si>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</si>
  <si>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</si>
  <si>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</si>
  <si>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</si>
  <si>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</si>
  <si>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</si>
  <si>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</si>
  <si>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</si>
  <si>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</si>
  <si>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</si>
  <si>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</si>
  <si>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</si>
  <si>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</si>
  <si>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</si>
  <si>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</si>
  <si>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</si>
  <si>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</si>
  <si>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</si>
  <si>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</si>
  <si>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</si>
  <si>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</si>
  <si>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</si>
  <si>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</si>
  <si>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</si>
  <si>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</si>
  <si>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</si>
  <si>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</si>
  <si>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</si>
  <si>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</si>
  <si>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</si>
  <si>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</si>
  <si>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</si>
  <si>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</si>
  <si>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</si>
  <si>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</si>
  <si>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</si>
  <si>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</si>
  <si>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</si>
  <si>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</si>
  <si>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</si>
  <si>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</si>
  <si>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</si>
  <si>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</si>
  <si>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</si>
  <si>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</si>
  <si>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</si>
  <si>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</si>
  <si>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</si>
  <si>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</si>
  <si>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</si>
  <si>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</si>
  <si>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</si>
  <si>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</si>
  <si>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</si>
  <si>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</si>
  <si>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</si>
  <si>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</si>
  <si>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</si>
  <si>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</si>
  <si>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</si>
  <si>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</si>
  <si>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</si>
  <si>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</si>
  <si>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</si>
  <si>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</si>
  <si>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</si>
  <si>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</si>
  <si>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</si>
  <si>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</si>
  <si>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</si>
  <si>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</si>
  <si>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</si>
  <si>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</si>
  <si>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</si>
  <si>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</si>
  <si>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</si>
  <si>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</si>
  <si>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</si>
  <si>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</si>
  <si>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</si>
  <si>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</si>
  <si>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</si>
  <si>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</si>
  <si>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</si>
  <si>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</si>
  <si>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</si>
  <si>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</si>
  <si>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</si>
  <si>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</si>
  <si>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</si>
  <si>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</si>
  <si>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</si>
  <si>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</si>
  <si>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</si>
  <si>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</si>
  <si>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</si>
  <si>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</si>
  <si>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</si>
  <si>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</si>
  <si>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</si>
  <si>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</si>
  <si>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</si>
  <si>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</si>
  <si>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</si>
  <si>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</si>
  <si>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</si>
  <si>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</si>
  <si>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</si>
  <si>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</si>
  <si>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</si>
  <si>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</si>
  <si>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</si>
  <si>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</si>
  <si>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</si>
  <si>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</si>
  <si>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</si>
  <si>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</si>
  <si>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</si>
  <si>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</si>
  <si>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</si>
  <si>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</si>
  <si>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</si>
  <si>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</si>
  <si>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</si>
  <si>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</si>
  <si>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</si>
  <si>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</si>
  <si>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</si>
  <si>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</si>
  <si>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</si>
  <si>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</si>
  <si>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</si>
  <si>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</si>
  <si>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</si>
  <si>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</si>
  <si>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</si>
  <si>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</si>
  <si>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</si>
  <si>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</si>
  <si>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</si>
  <si>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</si>
  <si>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</si>
  <si>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</si>
  <si>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</si>
  <si>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</si>
  <si>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</si>
  <si>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</si>
  <si>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</si>
  <si>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</si>
  <si>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</si>
  <si>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</si>
  <si>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</si>
  <si>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</si>
  <si>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</si>
  <si>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</si>
  <si>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</si>
  <si>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</si>
  <si>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</si>
  <si>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</si>
  <si>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</si>
  <si>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</si>
  <si>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</si>
  <si>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</si>
  <si>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</si>
  <si>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</si>
  <si>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</si>
  <si>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</si>
  <si>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</si>
  <si>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</si>
  <si>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</si>
  <si>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</si>
  <si>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</si>
  <si>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</si>
  <si>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</si>
  <si>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</si>
  <si>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</si>
  <si>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</si>
  <si>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</si>
  <si>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</si>
  <si>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</si>
  <si>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</si>
  <si>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</si>
  <si>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</si>
  <si>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</si>
  <si>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</si>
  <si>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</si>
  <si>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</si>
  <si>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</si>
  <si>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</si>
  <si>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</si>
  <si>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</si>
  <si>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</si>
  <si>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</si>
  <si>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</si>
  <si>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</si>
  <si>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</si>
  <si>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</si>
  <si>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</si>
  <si>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</si>
  <si>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</si>
  <si>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</si>
  <si>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</si>
  <si>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</si>
  <si>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</si>
  <si>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</si>
  <si>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</si>
  <si>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</si>
  <si>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</si>
  <si>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</si>
  <si>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</si>
  <si>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</si>
  <si>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</si>
  <si>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</si>
  <si>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</si>
  <si>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</si>
  <si>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</si>
  <si>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</si>
  <si>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</si>
  <si>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</si>
  <si>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</si>
  <si>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</si>
  <si>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</si>
  <si>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</si>
  <si>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</si>
  <si>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</si>
  <si>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</si>
  <si>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</si>
  <si>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</si>
  <si>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</si>
  <si>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</si>
  <si>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</si>
  <si>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</si>
  <si>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</si>
  <si>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</si>
  <si>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</si>
  <si>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</si>
  <si>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</si>
  <si>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</si>
  <si>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</si>
  <si>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</si>
  <si>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</si>
  <si>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</si>
  <si>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</si>
  <si>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</si>
  <si>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</si>
  <si>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</si>
  <si>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</si>
  <si>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</si>
  <si>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</si>
  <si>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</si>
  <si>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</si>
  <si>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</si>
  <si>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</si>
  <si>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</si>
  <si>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</si>
  <si>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</si>
  <si>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</si>
  <si>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</si>
  <si>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</si>
  <si>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</si>
  <si>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</si>
  <si>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</si>
  <si>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</si>
  <si>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</si>
  <si>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</si>
  <si>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</si>
  <si>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</si>
  <si>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</si>
  <si>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</si>
  <si>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</si>
  <si>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</si>
  <si>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</si>
  <si>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</si>
  <si>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</si>
  <si>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</si>
  <si>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</si>
  <si>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</si>
  <si>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</si>
  <si>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</si>
  <si>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</si>
  <si>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</si>
  <si>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</si>
  <si>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</si>
  <si>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</si>
  <si>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</si>
  <si>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</si>
  <si>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</si>
  <si>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</si>
  <si>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</si>
  <si>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</si>
  <si>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</si>
  <si>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</si>
  <si>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</si>
  <si>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</si>
  <si>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</si>
  <si>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</si>
  <si>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</si>
  <si>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</si>
  <si>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</si>
  <si>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</si>
  <si>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</si>
  <si>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</si>
  <si>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</si>
  <si>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</si>
  <si>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</si>
  <si>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</si>
  <si>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</si>
  <si>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</si>
  <si>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</si>
  <si>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</si>
  <si>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</si>
  <si>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</si>
  <si>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</si>
  <si>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</si>
  <si>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</si>
  <si>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</si>
  <si>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</si>
  <si>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</si>
  <si>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</si>
  <si>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</si>
  <si>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</si>
  <si>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</si>
  <si>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</si>
  <si>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</si>
  <si>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</si>
  <si>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</si>
  <si>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</si>
  <si>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</si>
  <si>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</si>
  <si>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</si>
  <si>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</si>
  <si>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</si>
  <si>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</si>
  <si>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</si>
  <si>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</si>
  <si>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</si>
  <si>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</si>
  <si>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</si>
  <si>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</si>
  <si>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</si>
  <si>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</si>
  <si>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</si>
  <si>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</si>
  <si>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</si>
  <si>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</si>
  <si>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</si>
  <si>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</si>
  <si>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</si>
  <si>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</si>
  <si>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</si>
  <si>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</si>
  <si>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</si>
  <si>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</si>
  <si>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</si>
  <si>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</si>
  <si>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</si>
  <si>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</si>
  <si>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</si>
  <si>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</si>
  <si>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</si>
  <si>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</si>
  <si>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</si>
  <si>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</si>
  <si>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</si>
  <si>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</si>
  <si>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</si>
  <si>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</si>
  <si>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</si>
  <si>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</si>
  <si>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</si>
  <si>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</si>
  <si>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</si>
  <si>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</si>
  <si>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</si>
  <si>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</si>
  <si>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</si>
  <si>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</si>
  <si>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</si>
  <si>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</si>
  <si>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</si>
  <si>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</si>
  <si>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</si>
  <si>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</si>
  <si>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</si>
  <si>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</si>
  <si>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</si>
  <si>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</si>
  <si>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</si>
  <si>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</si>
  <si>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</si>
  <si>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</si>
  <si>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</si>
  <si>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</si>
  <si>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</si>
  <si>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</si>
  <si>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</si>
  <si>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</si>
  <si>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</si>
  <si>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</si>
  <si>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</si>
  <si>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</si>
  <si>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</si>
  <si>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</si>
  <si>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</si>
  <si>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</si>
  <si>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</si>
  <si>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</si>
  <si>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</si>
  <si>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</si>
  <si>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</si>
  <si>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</si>
  <si>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</si>
  <si>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</si>
  <si>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</si>
  <si>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</si>
  <si>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</si>
  <si>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</si>
  <si>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</si>
  <si>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</si>
  <si>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</si>
  <si>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</si>
  <si>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</si>
  <si>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</si>
  <si>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</si>
  <si>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</si>
  <si>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</si>
  <si>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</si>
  <si>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</si>
  <si>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</si>
  <si>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</si>
  <si>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</si>
  <si>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</si>
  <si>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</si>
  <si>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</si>
  <si>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</si>
  <si>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</si>
  <si>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</si>
  <si>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</si>
  <si>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</si>
  <si>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</si>
  <si>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</si>
  <si>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</si>
  <si>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</si>
  <si>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</si>
  <si>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</si>
  <si>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</si>
  <si>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</si>
  <si>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</si>
  <si>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</si>
  <si>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</si>
  <si>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</si>
  <si>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</si>
  <si>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</si>
  <si>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</si>
  <si>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</si>
  <si>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</si>
  <si>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</si>
  <si>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</si>
  <si>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</si>
  <si>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</si>
  <si>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</si>
  <si>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</si>
  <si>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</si>
  <si>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</si>
  <si>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</si>
  <si>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</si>
  <si>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</si>
  <si>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</si>
  <si>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</si>
  <si>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</si>
  <si>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</si>
  <si>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</si>
  <si>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</si>
  <si>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</si>
  <si>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</si>
  <si>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</si>
  <si>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</si>
  <si>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</si>
  <si>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</si>
  <si>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</si>
  <si>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</si>
  <si>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</si>
  <si>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</si>
  <si>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</si>
  <si>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</si>
  <si>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</si>
  <si>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</si>
  <si>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</si>
  <si>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</si>
  <si>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</si>
  <si>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</si>
  <si>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</si>
  <si>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</si>
  <si>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</si>
  <si>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</si>
  <si>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</si>
  <si>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</si>
  <si>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</si>
  <si>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</si>
  <si>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</si>
  <si>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</si>
  <si>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</si>
  <si>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</si>
  <si>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</si>
  <si>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</si>
  <si>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</si>
  <si>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</si>
  <si>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</si>
  <si>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</si>
  <si>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</si>
  <si>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</si>
  <si>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</si>
  <si>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</si>
  <si>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</si>
  <si>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</si>
  <si>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</si>
  <si>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</si>
  <si>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</si>
  <si>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</si>
  <si>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</si>
  <si>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</si>
  <si>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</si>
  <si>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</si>
  <si>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</si>
  <si>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</si>
  <si>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</si>
  <si>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</si>
  <si>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</si>
  <si>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</si>
  <si>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</si>
  <si>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</si>
  <si>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</si>
  <si>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</si>
  <si>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</si>
  <si>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</si>
  <si>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</si>
  <si>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</si>
  <si>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</si>
  <si>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</si>
  <si>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</si>
  <si>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</si>
  <si>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</si>
  <si>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</si>
  <si>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</si>
  <si>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</si>
  <si>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</si>
  <si>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</si>
  <si>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</si>
  <si>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</si>
  <si>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</si>
  <si>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</si>
  <si>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</si>
  <si>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</si>
  <si>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</si>
  <si>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</si>
  <si>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</si>
  <si>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</si>
  <si>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</si>
  <si>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</si>
  <si>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</si>
  <si>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</si>
  <si>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</si>
  <si>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</si>
  <si>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</si>
  <si>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</si>
  <si>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</si>
  <si>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</si>
  <si>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</si>
  <si>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</si>
  <si>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</si>
  <si>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</si>
  <si>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</si>
  <si>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</si>
  <si>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</si>
  <si>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</si>
  <si>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</si>
  <si>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</si>
  <si>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</si>
  <si>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</si>
  <si>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</si>
  <si>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</si>
  <si>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</si>
  <si>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</si>
  <si>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</si>
  <si>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</si>
  <si>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</si>
  <si>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</si>
  <si>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</si>
  <si>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</si>
  <si>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</si>
  <si>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</si>
  <si>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</si>
  <si>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</si>
  <si>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</si>
  <si>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</si>
  <si>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</si>
  <si>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</si>
  <si>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</si>
  <si>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</si>
  <si>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</si>
  <si>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</si>
  <si>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</si>
  <si>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</si>
  <si>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</si>
  <si>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</si>
  <si>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</si>
  <si>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</si>
  <si>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</si>
  <si>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</si>
  <si>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</si>
  <si>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</si>
  <si>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</si>
  <si>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</si>
  <si>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</si>
  <si>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</si>
  <si>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</si>
  <si>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</si>
  <si>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</si>
  <si>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</si>
  <si>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</si>
  <si>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</si>
  <si>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</si>
  <si>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</si>
  <si>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</si>
  <si>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</si>
  <si>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</si>
  <si>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</si>
  <si>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</si>
  <si>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</si>
  <si>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</si>
  <si>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</si>
  <si>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</si>
  <si>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</si>
  <si>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</si>
  <si>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</si>
  <si>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</si>
  <si>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</si>
  <si>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</si>
  <si>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</si>
  <si>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</si>
  <si>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</si>
  <si>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</si>
  <si>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</si>
  <si>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</si>
  <si>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</si>
  <si>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</si>
  <si>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</si>
  <si>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</si>
  <si>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</si>
  <si>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</si>
  <si>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</si>
  <si>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</si>
  <si>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</si>
  <si>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</si>
  <si>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</si>
  <si>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</si>
  <si>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</si>
  <si>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</si>
  <si>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</si>
  <si>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</si>
  <si>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</si>
  <si>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</si>
  <si>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</si>
  <si>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</si>
  <si>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</si>
  <si>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</si>
  <si>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</si>
  <si>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</si>
  <si>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</si>
  <si>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</si>
  <si>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</si>
  <si>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</si>
  <si>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</si>
  <si>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</si>
  <si>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</si>
  <si>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</si>
  <si>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</si>
  <si>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</si>
  <si>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</si>
  <si>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</si>
  <si>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</si>
  <si>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</si>
  <si>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</si>
  <si>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</si>
  <si>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</si>
  <si>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</si>
  <si>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</si>
  <si>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</si>
  <si>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</si>
  <si>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</si>
  <si>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</si>
  <si>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</si>
  <si>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</si>
  <si>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</si>
  <si>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</si>
  <si>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</si>
  <si>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</si>
  <si>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</si>
  <si>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</si>
  <si>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</si>
  <si>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</si>
  <si>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</si>
  <si>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</si>
  <si>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</si>
  <si>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</si>
  <si>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</si>
  <si>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</si>
  <si>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</si>
  <si>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</si>
  <si>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</si>
  <si>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</si>
  <si>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</si>
  <si>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</si>
  <si>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</si>
  <si>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</si>
  <si>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</si>
  <si>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</si>
  <si>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</si>
  <si>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</si>
  <si>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</si>
  <si>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</si>
  <si>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</si>
  <si>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</si>
  <si>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</si>
  <si>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</si>
  <si>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</si>
  <si>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</si>
  <si>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</si>
  <si>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</si>
  <si>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</si>
  <si>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</si>
  <si>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</si>
  <si>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</si>
  <si>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</si>
  <si>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</si>
  <si>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</si>
  <si>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</si>
  <si>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</si>
  <si>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</si>
  <si>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</si>
  <si>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</si>
  <si>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</si>
  <si>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</si>
  <si>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</si>
  <si>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</si>
  <si>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</si>
  <si>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</si>
  <si>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</si>
  <si>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</si>
  <si>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</si>
  <si>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</si>
  <si>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</si>
  <si>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</si>
  <si>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</si>
  <si>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</si>
  <si>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</si>
  <si>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</si>
  <si>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</si>
  <si>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</si>
  <si>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</si>
  <si>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</si>
  <si>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</si>
  <si>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</si>
  <si>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</si>
  <si>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</si>
  <si>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</si>
  <si>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</si>
  <si>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</si>
  <si>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</si>
  <si>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</si>
  <si>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</si>
  <si>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</si>
  <si>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</si>
  <si>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</si>
  <si>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</si>
  <si>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</si>
  <si>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</si>
  <si>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</si>
  <si>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</si>
  <si>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</si>
  <si>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</si>
  <si>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</si>
  <si>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</si>
  <si>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</si>
  <si>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</si>
  <si>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</si>
  <si>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</si>
  <si>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</si>
  <si>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</si>
  <si>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</si>
  <si>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</si>
  <si>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</si>
  <si>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</si>
  <si>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</si>
  <si>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</si>
  <si>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</si>
  <si>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</si>
  <si>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</si>
  <si>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</si>
  <si>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</si>
  <si>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</si>
  <si>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</si>
  <si>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</si>
  <si>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</si>
  <si>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</si>
  <si>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</si>
  <si>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</si>
  <si>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</si>
  <si>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</si>
  <si>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</si>
  <si>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</si>
  <si>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</si>
  <si>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</si>
  <si>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</si>
  <si>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</si>
  <si>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</si>
  <si>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</si>
  <si>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</si>
  <si>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</si>
  <si>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</si>
  <si>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</si>
  <si>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</si>
  <si>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</si>
  <si>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</si>
  <si>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</si>
  <si>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</si>
  <si>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</si>
  <si>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</si>
  <si>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</si>
  <si>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</si>
  <si>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</si>
  <si>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</si>
  <si>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</si>
  <si>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</si>
  <si>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</si>
  <si>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</si>
  <si>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</si>
  <si>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</si>
  <si>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</si>
  <si>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</si>
  <si>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</si>
  <si>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</si>
  <si>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</si>
  <si>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</si>
  <si>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</si>
  <si>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</si>
  <si>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</si>
  <si>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</si>
  <si>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</si>
  <si>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</si>
  <si>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</si>
  <si>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</si>
  <si>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</si>
  <si>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</si>
  <si>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</si>
  <si>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</si>
  <si>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</si>
  <si>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</si>
  <si>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</si>
  <si>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</si>
  <si>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</si>
  <si>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</si>
  <si>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</si>
  <si>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</si>
  <si>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</si>
  <si>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</si>
  <si>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</si>
  <si>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</si>
  <si>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</si>
  <si>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</si>
  <si>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</si>
  <si>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</si>
  <si>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</si>
  <si>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</si>
  <si>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</si>
  <si>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</si>
  <si>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</si>
  <si>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</si>
  <si>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</si>
  <si>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</si>
  <si>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</si>
  <si>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</si>
  <si>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</si>
  <si>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</si>
  <si>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</si>
  <si>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</si>
  <si>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</si>
  <si>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</si>
  <si>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</si>
  <si>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</si>
  <si>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</si>
  <si>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</si>
  <si>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</si>
  <si>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</si>
  <si>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</si>
  <si>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</si>
  <si>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</si>
  <si>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</si>
  <si>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</si>
  <si>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</si>
  <si>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</si>
  <si>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</si>
  <si>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</si>
  <si>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</si>
  <si>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</si>
  <si>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</si>
  <si>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</si>
  <si>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</si>
  <si>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</si>
  <si>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</si>
  <si>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</si>
  <si>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</si>
  <si>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</si>
  <si>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</si>
  <si>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</si>
  <si>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</si>
  <si>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</si>
  <si>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</si>
  <si>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</si>
  <si>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</si>
  <si>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</si>
  <si>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</si>
  <si>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</si>
  <si>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</si>
  <si>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</si>
  <si>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</si>
  <si>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</si>
  <si>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</si>
  <si>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</si>
  <si>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</si>
  <si>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</si>
  <si>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</si>
  <si>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</si>
  <si>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</si>
  <si>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</si>
  <si>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</si>
  <si>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</si>
  <si>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</si>
  <si>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</si>
  <si>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</si>
  <si>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</si>
  <si>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</si>
  <si>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</si>
  <si>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</si>
  <si>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</si>
  <si>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</si>
  <si>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</si>
  <si>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</si>
  <si>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</si>
  <si>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</si>
  <si>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</si>
  <si>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</si>
  <si>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</si>
  <si>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</si>
  <si>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</si>
  <si>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</si>
  <si>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</si>
  <si>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</si>
  <si>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</si>
  <si>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</si>
  <si>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</si>
  <si>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</si>
  <si>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</si>
  <si>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</si>
  <si>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</si>
  <si>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</si>
  <si>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</si>
  <si>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</si>
  <si>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</si>
  <si>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</si>
  <si>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</si>
  <si>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</si>
  <si>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</si>
  <si>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</si>
  <si>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</si>
  <si>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</si>
  <si>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</si>
  <si>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</si>
  <si>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</si>
  <si>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</si>
  <si>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</si>
  <si>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</si>
  <si>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</si>
  <si>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</si>
  <si>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</si>
  <si>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</si>
  <si>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</si>
  <si>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</si>
  <si>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</si>
  <si>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</si>
  <si>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</si>
  <si>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</si>
  <si>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</si>
  <si>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</si>
  <si>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</si>
  <si>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</si>
  <si>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</si>
  <si>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</si>
  <si>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</si>
  <si>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</si>
  <si>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</si>
  <si>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</si>
  <si>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</si>
  <si>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</si>
  <si>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</si>
  <si>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</si>
  <si>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</si>
  <si>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</si>
  <si>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</si>
  <si>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</si>
  <si>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</si>
  <si>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</si>
  <si>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</si>
  <si>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</si>
  <si>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</si>
  <si>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</si>
  <si>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</si>
  <si>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</si>
  <si>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</si>
  <si>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</si>
  <si>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</si>
  <si>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</si>
  <si>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</si>
  <si>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</si>
  <si>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</si>
  <si>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</si>
  <si>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</si>
  <si>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</si>
  <si>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</si>
  <si>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</si>
  <si>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</si>
  <si>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</si>
  <si>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</si>
  <si>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</si>
  <si>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</si>
  <si>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</si>
  <si>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</si>
  <si>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</si>
  <si>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</si>
  <si>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</si>
  <si>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</si>
  <si>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</si>
  <si>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</si>
  <si>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</si>
  <si>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</si>
  <si>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</si>
  <si>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</si>
  <si>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</si>
  <si>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</si>
  <si>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</si>
  <si>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</si>
  <si>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</si>
  <si>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</si>
  <si>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</si>
  <si>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</si>
  <si>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</si>
  <si>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</si>
  <si>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</si>
  <si>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</si>
  <si>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</si>
  <si>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</si>
  <si>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</si>
  <si>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</si>
  <si>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</si>
  <si>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</si>
  <si>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</si>
  <si>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</si>
  <si>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</si>
  <si>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</si>
  <si>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</si>
  <si>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</si>
  <si>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</si>
  <si>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</si>
  <si>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</si>
  <si>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</si>
  <si>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</si>
  <si>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</si>
  <si>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</si>
  <si>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</si>
  <si>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</si>
  <si>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</si>
  <si>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</si>
  <si>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</si>
  <si>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</si>
  <si>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</si>
  <si>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</si>
  <si>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</si>
  <si>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</si>
  <si>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</si>
  <si>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</si>
  <si>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</si>
  <si>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</si>
  <si>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</si>
  <si>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</si>
  <si>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</si>
  <si>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</si>
  <si>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</si>
  <si>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</si>
  <si>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</si>
  <si>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</si>
  <si>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</si>
  <si>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</si>
  <si>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</si>
  <si>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</si>
  <si>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</si>
  <si>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</si>
  <si>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</si>
  <si>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</si>
  <si>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</si>
  <si>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</si>
  <si>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</si>
  <si>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</si>
  <si>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</si>
  <si>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</si>
  <si>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</si>
  <si>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</si>
  <si>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</si>
  <si>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</si>
  <si>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</si>
  <si>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</si>
  <si>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</si>
  <si>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</si>
  <si>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</si>
  <si>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</si>
  <si>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</si>
  <si>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</si>
  <si>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</si>
  <si>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</si>
  <si>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</si>
  <si>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</si>
  <si>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</si>
  <si>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</si>
  <si>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</si>
  <si>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</si>
  <si>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</si>
  <si>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</si>
  <si>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</si>
  <si>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</si>
  <si>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</si>
  <si>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</si>
  <si>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</si>
  <si>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</si>
  <si>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</si>
  <si>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</si>
  <si>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</si>
  <si>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</si>
  <si>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</si>
  <si>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</si>
  <si>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</si>
  <si>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</si>
  <si>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</si>
  <si>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</si>
  <si>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</si>
  <si>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</si>
  <si>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</si>
  <si>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</si>
  <si>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</si>
  <si>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</si>
  <si>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</si>
  <si>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</si>
  <si>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</si>
  <si>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</si>
  <si>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</si>
  <si>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</si>
  <si>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</si>
  <si>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</si>
  <si>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</si>
  <si>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</si>
  <si>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</si>
  <si>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</si>
  <si>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</si>
  <si>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</si>
  <si>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</si>
  <si>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</si>
  <si>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</si>
  <si>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</si>
  <si>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</si>
  <si>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</si>
  <si>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</si>
  <si>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</si>
  <si>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</si>
  <si>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</si>
  <si>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</si>
  <si>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</si>
  <si>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</si>
  <si>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</si>
  <si>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</si>
  <si>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</si>
  <si>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</si>
  <si>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</si>
  <si>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</si>
  <si>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</si>
  <si>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</si>
  <si>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</si>
  <si>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</si>
  <si>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</si>
  <si>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</si>
  <si>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</si>
  <si>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</si>
  <si>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</si>
  <si>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</si>
  <si>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</si>
  <si>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</si>
  <si>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</si>
  <si>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</si>
  <si>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</si>
  <si>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</si>
  <si>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</si>
  <si>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</si>
  <si>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</si>
  <si>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</si>
  <si>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</si>
  <si>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</si>
  <si>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</si>
  <si>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</si>
  <si>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</si>
  <si>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</si>
  <si>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</si>
  <si>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</si>
  <si>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</si>
  <si>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</si>
  <si>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</si>
  <si>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</si>
  <si>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</si>
  <si>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</si>
  <si>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</si>
  <si>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</si>
  <si>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</si>
  <si>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</si>
  <si>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</si>
  <si>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</si>
  <si>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</si>
  <si>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</si>
  <si>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</si>
  <si>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</si>
  <si>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</si>
  <si>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</si>
  <si>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</si>
  <si>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</si>
  <si>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</si>
  <si>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</si>
  <si>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</si>
  <si>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</si>
  <si>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</si>
  <si>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</si>
  <si>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</si>
  <si>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</si>
  <si>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</si>
  <si>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</si>
  <si>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</si>
  <si>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</si>
  <si>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</si>
  <si>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</si>
  <si>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</si>
  <si>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</si>
  <si>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</si>
  <si>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</si>
  <si>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</si>
  <si>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</si>
  <si>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</si>
  <si>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</si>
  <si>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</si>
  <si>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</si>
  <si>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</si>
  <si>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</si>
  <si>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</si>
  <si>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</si>
  <si>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</si>
  <si>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</si>
  <si>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</si>
  <si>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</si>
  <si>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</si>
  <si>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</si>
  <si>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</si>
  <si>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</si>
  <si>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</si>
  <si>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</si>
  <si>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</si>
  <si>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</si>
  <si>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</si>
  <si>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</si>
  <si>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</si>
  <si>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</si>
  <si>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</si>
  <si>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</si>
  <si>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</si>
  <si>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</si>
  <si>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</si>
  <si>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</si>
  <si>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</si>
  <si>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</si>
  <si>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</si>
  <si>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</si>
  <si>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</si>
  <si>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</si>
  <si>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</si>
  <si>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</si>
  <si>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</si>
  <si>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</si>
  <si>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</si>
  <si>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</si>
  <si>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</si>
  <si>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</si>
  <si>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</si>
  <si>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</si>
  <si>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</si>
  <si>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</si>
  <si>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</si>
  <si>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</si>
  <si>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</si>
  <si>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</si>
  <si>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</si>
  <si>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</si>
  <si>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</si>
  <si>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</si>
  <si>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</si>
  <si>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</si>
  <si>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</si>
  <si>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</si>
  <si>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</si>
  <si>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</si>
  <si>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</si>
  <si>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</si>
  <si>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</si>
  <si>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</si>
  <si>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</si>
  <si>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</si>
  <si>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</si>
  <si>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</si>
  <si>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</si>
  <si>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</si>
  <si>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</si>
  <si>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</si>
  <si>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</si>
  <si>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</si>
  <si>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</si>
  <si>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</si>
  <si>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</si>
  <si>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</si>
  <si>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</si>
  <si>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</si>
  <si>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</si>
  <si>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</si>
  <si>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</si>
  <si>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</si>
  <si>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</si>
  <si>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</si>
  <si>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</si>
  <si>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</si>
  <si>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</si>
  <si>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</si>
  <si>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</si>
  <si>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</si>
  <si>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</si>
  <si>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</si>
  <si>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</si>
  <si>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</si>
  <si>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</si>
  <si>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</si>
  <si>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</si>
  <si>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</si>
  <si>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</si>
  <si>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</si>
  <si>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</si>
  <si>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</si>
  <si>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</si>
  <si>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</si>
  <si>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</si>
  <si>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</si>
  <si>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</si>
  <si>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</si>
  <si>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</si>
  <si>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</si>
  <si>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</si>
  <si>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</si>
  <si>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</si>
  <si>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</si>
  <si>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</si>
  <si>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</si>
  <si>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</si>
  <si>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</si>
  <si>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</si>
  <si>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</si>
  <si>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</si>
  <si>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</si>
  <si>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</si>
  <si>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</si>
  <si>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</si>
  <si>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</si>
  <si>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</si>
  <si>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</si>
  <si>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</si>
  <si>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</si>
  <si>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</si>
  <si>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</si>
  <si>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</si>
  <si>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</si>
  <si>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</si>
  <si>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</si>
  <si>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</si>
  <si>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</si>
  <si>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</si>
  <si>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</si>
  <si>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</si>
  <si>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</si>
  <si>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</si>
  <si>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</si>
  <si>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</si>
  <si>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</si>
  <si>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</si>
  <si>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</si>
  <si>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</si>
  <si>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</si>
  <si>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</si>
  <si>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</si>
  <si>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</si>
  <si>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</si>
  <si>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</si>
  <si>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</si>
  <si>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</si>
  <si>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</si>
  <si>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</si>
  <si>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</si>
  <si>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</si>
  <si>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</si>
  <si>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</si>
  <si>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</si>
  <si>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</si>
  <si>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</si>
  <si>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</si>
  <si>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</si>
  <si>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</si>
  <si>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</si>
  <si>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</si>
  <si>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</si>
  <si>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</si>
  <si>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</si>
  <si>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</si>
  <si>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</si>
  <si>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</si>
  <si>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</si>
  <si>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</si>
  <si>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</si>
  <si>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</si>
  <si>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</si>
  <si>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</si>
  <si>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</si>
  <si>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</si>
  <si>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</si>
  <si>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</si>
  <si>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</si>
  <si>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</si>
  <si>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</si>
  <si>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</si>
  <si>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</si>
  <si>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</si>
  <si>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</si>
  <si>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</si>
  <si>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</si>
  <si>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</si>
  <si>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</si>
  <si>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</si>
  <si>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</si>
  <si>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</si>
  <si>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</si>
  <si>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</si>
  <si>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</si>
  <si>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</si>
  <si>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</si>
  <si>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</si>
  <si>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</si>
  <si>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</si>
  <si>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</si>
  <si>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</si>
  <si>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</si>
  <si>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</si>
  <si>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</si>
  <si>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</si>
  <si>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</si>
  <si>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</si>
  <si>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</si>
  <si>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</si>
  <si>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</si>
  <si>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</si>
  <si>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</si>
  <si>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</si>
  <si>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</si>
  <si>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</si>
  <si>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</si>
  <si>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</si>
  <si>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</si>
  <si>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</si>
  <si>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</si>
  <si>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</si>
  <si>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</si>
  <si>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</si>
  <si>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</si>
  <si>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</si>
  <si>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</si>
  <si>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</si>
  <si>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</si>
  <si>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</si>
  <si>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</si>
  <si>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</si>
  <si>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</si>
  <si>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</si>
  <si>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</si>
  <si>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</si>
  <si>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</si>
  <si>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</si>
  <si>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</si>
  <si>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</si>
  <si>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</si>
  <si>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</si>
  <si>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</si>
  <si>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</si>
  <si>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</si>
  <si>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</si>
  <si>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</si>
  <si>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</si>
  <si>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</si>
  <si>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</si>
  <si>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</si>
  <si>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</si>
  <si>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</si>
  <si>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</si>
  <si>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</si>
  <si>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</si>
  <si>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</si>
  <si>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</si>
  <si>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</si>
  <si>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</si>
  <si>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</si>
  <si>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</si>
  <si>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</si>
  <si>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</si>
  <si>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</si>
  <si>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</si>
  <si>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</si>
  <si>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</si>
  <si>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</si>
  <si>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</si>
  <si>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</si>
  <si>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</si>
  <si>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</si>
  <si>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</si>
  <si>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</si>
  <si>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</si>
  <si>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</si>
  <si>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</si>
  <si>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</si>
  <si>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</si>
  <si>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</si>
  <si>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</si>
  <si>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</si>
  <si>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</si>
  <si>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</si>
  <si>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</si>
  <si>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</si>
  <si>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</si>
  <si>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</si>
  <si>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</si>
  <si>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</si>
  <si>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</si>
  <si>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</si>
  <si>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</si>
  <si>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</si>
  <si>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</si>
  <si>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</si>
  <si>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</si>
  <si>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</si>
  <si>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</si>
  <si>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</si>
  <si>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</si>
  <si>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</si>
  <si>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</si>
  <si>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</si>
  <si>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</si>
  <si>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</si>
  <si>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</si>
  <si>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</si>
  <si>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</si>
  <si>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</si>
  <si>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</si>
  <si>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</si>
  <si>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</si>
  <si>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</si>
  <si>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</si>
  <si>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</si>
  <si>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</si>
  <si>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</si>
  <si>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</si>
  <si>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</si>
  <si>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</si>
  <si>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</si>
  <si>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</si>
  <si>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</si>
  <si>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</si>
  <si>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</si>
  <si>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</si>
  <si>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</si>
  <si>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</si>
  <si>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</si>
  <si>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</si>
  <si>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</si>
  <si>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</si>
  <si>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</si>
  <si>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</si>
  <si>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</si>
  <si>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</si>
  <si>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</si>
  <si>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</si>
  <si>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</si>
  <si>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</si>
  <si>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</si>
  <si>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</si>
  <si>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</si>
  <si>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</si>
  <si>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</si>
  <si>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</si>
  <si>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</si>
  <si>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</si>
  <si>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</si>
  <si>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</si>
  <si>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</si>
  <si>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</si>
  <si>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</si>
  <si>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</si>
  <si>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</si>
  <si>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</si>
  <si>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</si>
  <si>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</si>
  <si>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</si>
  <si>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</si>
  <si>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</si>
  <si>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</si>
  <si>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</si>
  <si>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</si>
  <si>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</si>
  <si>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</si>
  <si>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</si>
  <si>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</si>
  <si>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</si>
  <si>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</si>
  <si>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</si>
  <si>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</si>
  <si>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</si>
  <si>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</si>
  <si>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</si>
  <si>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</si>
  <si>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</si>
  <si>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</si>
  <si>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</si>
  <si>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</si>
  <si>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</si>
  <si>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</si>
  <si>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</si>
  <si>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</si>
  <si>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</si>
  <si>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</si>
  <si>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</si>
  <si>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</si>
  <si>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</si>
  <si>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</si>
  <si>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</si>
  <si>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</si>
  <si>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</si>
  <si>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</si>
  <si>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</si>
  <si>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</si>
  <si>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</si>
  <si>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</si>
  <si>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</si>
  <si>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</si>
  <si>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</si>
  <si>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</si>
  <si>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</si>
  <si>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</si>
  <si>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</si>
  <si>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</si>
  <si>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</si>
  <si>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</si>
  <si>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</si>
  <si>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</si>
  <si>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</si>
  <si>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</si>
  <si>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</si>
  <si>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</si>
  <si>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</si>
  <si>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</si>
  <si>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</si>
  <si>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</si>
  <si>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</si>
  <si>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</si>
  <si>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</si>
  <si>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</si>
  <si>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</si>
  <si>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</si>
  <si>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</si>
  <si>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</si>
  <si>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</si>
  <si>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</si>
  <si>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</si>
  <si>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</si>
  <si>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</si>
  <si>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</si>
  <si>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</si>
  <si>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</si>
  <si>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</si>
  <si>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</si>
  <si>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</si>
  <si>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</si>
  <si>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</si>
  <si>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</si>
  <si>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</si>
  <si>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</si>
  <si>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</si>
  <si>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</si>
  <si>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</si>
  <si>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</si>
  <si>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</si>
  <si>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</si>
  <si>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</si>
  <si>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</si>
  <si>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</si>
  <si>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</si>
  <si>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</si>
  <si>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</si>
  <si>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</si>
  <si>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</si>
  <si>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</si>
  <si>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</si>
  <si>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</si>
  <si>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</si>
  <si>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</si>
  <si>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</si>
  <si>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</si>
  <si>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</si>
  <si>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</si>
  <si>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</si>
  <si>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</si>
  <si>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</si>
  <si>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</si>
  <si>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</si>
  <si>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</si>
  <si>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</si>
  <si>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</si>
  <si>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</si>
  <si>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</si>
  <si>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</si>
  <si>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</si>
  <si>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</si>
  <si>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</si>
  <si>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</si>
  <si>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</si>
  <si>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</si>
  <si>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</si>
  <si>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</si>
  <si>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</si>
  <si>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</si>
  <si>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</si>
  <si>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</si>
  <si>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</si>
  <si>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</si>
  <si>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</si>
  <si>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</si>
  <si>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</si>
  <si>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</si>
  <si>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</si>
  <si>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</si>
  <si>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</si>
  <si>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</si>
  <si>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</si>
  <si>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</si>
  <si>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</si>
  <si>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</si>
  <si>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</si>
  <si>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</si>
  <si>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</si>
  <si>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</si>
  <si>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</si>
  <si>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</si>
  <si>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</si>
  <si>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</si>
  <si>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</si>
  <si>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</si>
  <si>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</si>
  <si>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</si>
  <si>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</si>
  <si>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</si>
  <si>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</si>
  <si>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</si>
  <si>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</si>
  <si>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</si>
  <si>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</si>
  <si>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</si>
  <si>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</si>
  <si>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</si>
  <si>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</si>
  <si>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</si>
  <si>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</si>
  <si>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</si>
  <si>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</si>
  <si>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</si>
  <si>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</si>
  <si>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</si>
  <si>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</si>
  <si>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</si>
  <si>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</si>
  <si>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</si>
  <si>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</si>
  <si>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</si>
  <si>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</si>
  <si>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</si>
  <si>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</si>
  <si>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</si>
  <si>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</si>
  <si>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</si>
  <si>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</si>
  <si>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</si>
  <si>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</si>
  <si>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</si>
  <si>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</si>
  <si>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</si>
  <si>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</si>
  <si>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</si>
  <si>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</si>
  <si>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</si>
  <si>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</si>
  <si>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</si>
  <si>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</si>
  <si>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</si>
  <si>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</si>
  <si>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</si>
  <si>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</si>
  <si>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</si>
  <si>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</si>
  <si>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</si>
  <si>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</si>
  <si>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</si>
  <si>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</si>
  <si>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</si>
  <si>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</si>
  <si>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</si>
  <si>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</si>
  <si>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</si>
  <si>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</si>
  <si>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</si>
  <si>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</si>
  <si>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</si>
  <si>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</si>
  <si>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</si>
  <si>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</si>
  <si>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</si>
  <si>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</si>
  <si>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</si>
  <si>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</si>
  <si>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</si>
  <si>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</si>
  <si>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</si>
  <si>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</si>
  <si>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</si>
  <si>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</si>
  <si>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</si>
  <si>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</si>
  <si>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</si>
  <si>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</si>
  <si>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</si>
  <si>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</si>
  <si>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</si>
  <si>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</si>
  <si>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</si>
  <si>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</si>
  <si>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</si>
  <si>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</si>
  <si>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</si>
  <si>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</si>
  <si>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</si>
  <si>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</si>
  <si>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</si>
  <si>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</si>
  <si>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</si>
  <si>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</si>
  <si>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</si>
  <si>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</si>
  <si>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</si>
  <si>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</si>
  <si>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</si>
  <si>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</si>
  <si>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</si>
  <si>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</si>
  <si>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</si>
  <si>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</si>
  <si>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</si>
  <si>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</si>
  <si>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</si>
  <si>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</si>
  <si>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</si>
  <si>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</si>
  <si>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</si>
  <si>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</si>
  <si>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</si>
  <si>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</si>
  <si>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</si>
  <si>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</si>
  <si>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</si>
  <si>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</si>
  <si>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</si>
  <si>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</si>
  <si>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</si>
  <si>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</si>
  <si>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</si>
  <si>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</si>
  <si>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</si>
  <si>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</si>
  <si>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</si>
  <si>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</si>
  <si>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</si>
  <si>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</si>
  <si>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</si>
  <si>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</si>
  <si>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</si>
  <si>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</si>
  <si>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</si>
  <si>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</si>
  <si>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</si>
  <si>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</si>
  <si>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</si>
  <si>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</si>
  <si>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</si>
  <si>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</si>
  <si>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</si>
  <si>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</si>
  <si>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</si>
  <si>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</si>
  <si>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</si>
  <si>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</si>
  <si>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</si>
  <si>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</si>
  <si>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</si>
  <si>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</si>
  <si>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</si>
  <si>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</si>
  <si>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</si>
  <si>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</si>
  <si>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</si>
  <si>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</si>
  <si>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</si>
  <si>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</si>
  <si>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</si>
  <si>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</si>
  <si>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</si>
  <si>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</si>
  <si>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</si>
  <si>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</si>
  <si>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</si>
  <si>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</si>
  <si>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</si>
  <si>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</si>
  <si>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</si>
  <si>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</si>
  <si>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</si>
  <si>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</si>
  <si>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</si>
  <si>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</si>
  <si>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</si>
  <si>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</si>
  <si>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</si>
  <si>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</si>
  <si>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</si>
  <si>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</si>
  <si>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</si>
  <si>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</si>
  <si>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</si>
  <si>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</si>
  <si>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</si>
  <si>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</si>
  <si>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</si>
  <si>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</si>
  <si>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</si>
  <si>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</si>
  <si>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</si>
  <si>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</si>
  <si>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</si>
  <si>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</si>
  <si>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</si>
  <si>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</si>
  <si>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</si>
  <si>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</si>
  <si>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</si>
  <si>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</si>
  <si>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</si>
  <si>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</si>
  <si>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</si>
  <si>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</si>
  <si>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</si>
  <si>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</si>
  <si>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</si>
  <si>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</si>
  <si>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</si>
  <si>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</si>
  <si>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</si>
  <si>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</si>
  <si>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</si>
  <si>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</si>
  <si>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</si>
  <si>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</si>
  <si>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</si>
  <si>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</si>
  <si>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</si>
  <si>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</si>
  <si>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</si>
  <si>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</si>
  <si>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</si>
  <si>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</si>
  <si>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</si>
  <si>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</si>
  <si>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</si>
  <si>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</si>
  <si>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</si>
  <si>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</si>
  <si>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</si>
  <si>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</si>
  <si>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</si>
  <si>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</si>
  <si>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</si>
  <si>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</si>
  <si>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</si>
  <si>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</si>
  <si>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</si>
  <si>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</si>
  <si>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</si>
  <si>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</si>
  <si>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</si>
  <si>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</si>
  <si>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</si>
  <si>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</si>
  <si>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</si>
  <si>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</si>
  <si>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</si>
  <si>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</si>
  <si>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</si>
  <si>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</si>
  <si>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</si>
  <si>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</si>
  <si>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</si>
  <si>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</si>
  <si>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</si>
  <si>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</si>
  <si>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</si>
  <si>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</si>
  <si>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</si>
  <si>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</si>
  <si>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</si>
  <si>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</si>
  <si>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</si>
  <si>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</si>
  <si>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</si>
  <si>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</si>
  <si>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</si>
  <si>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</si>
  <si>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</si>
  <si>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</si>
  <si>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</si>
  <si>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</si>
  <si>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</si>
  <si>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</si>
  <si>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</si>
  <si>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</si>
  <si>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</si>
  <si>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</si>
  <si>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</si>
  <si>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</si>
  <si>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</si>
  <si>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</si>
  <si>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</si>
  <si>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</si>
  <si>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</si>
  <si>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</si>
  <si>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</si>
  <si>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</si>
  <si>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</si>
  <si>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</si>
  <si>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</si>
  <si>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</si>
  <si>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</si>
  <si>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</si>
  <si>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</si>
  <si>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</si>
  <si>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</si>
  <si>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</si>
  <si>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</si>
  <si>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</si>
  <si>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</si>
  <si>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</si>
  <si>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</si>
  <si>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</si>
  <si>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</si>
  <si>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</si>
  <si>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</si>
  <si>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</si>
  <si>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</si>
  <si>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</si>
  <si>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</si>
  <si>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</si>
  <si>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</si>
  <si>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</si>
  <si>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</si>
  <si>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</si>
  <si>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</si>
  <si>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</si>
  <si>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</si>
  <si>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</si>
  <si>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</si>
  <si>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</si>
  <si>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</si>
  <si>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</si>
  <si>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</si>
  <si>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</si>
  <si>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</si>
  <si>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</si>
  <si>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</si>
  <si>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</si>
  <si>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</si>
  <si>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</si>
  <si>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</si>
  <si>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</si>
  <si>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</si>
  <si>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</si>
  <si>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</si>
  <si>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</si>
  <si>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</si>
  <si>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</si>
  <si>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</si>
  <si>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</si>
  <si>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</si>
  <si>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</si>
  <si>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</si>
  <si>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</si>
  <si>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</si>
  <si>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</si>
  <si>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</si>
  <si>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</si>
  <si>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</si>
  <si>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</si>
  <si>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</si>
  <si>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</si>
  <si>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</si>
  <si>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</si>
  <si>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</si>
  <si>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</si>
  <si>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</si>
  <si>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</si>
  <si>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</si>
  <si>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</si>
  <si>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</si>
  <si>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</si>
  <si>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</si>
  <si>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</si>
  <si>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</si>
  <si>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</si>
  <si>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</si>
  <si>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</si>
  <si>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</si>
  <si>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</si>
  <si>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</si>
  <si>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</si>
  <si>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</si>
  <si>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</si>
  <si>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</si>
  <si>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</si>
  <si>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</si>
  <si>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</si>
  <si>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</si>
  <si>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</si>
  <si>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</si>
  <si>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</si>
  <si>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</si>
  <si>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</si>
  <si>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</si>
  <si>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</si>
  <si>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</si>
  <si>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</si>
  <si>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</si>
  <si>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</si>
  <si>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</si>
  <si>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</si>
  <si>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</si>
  <si>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</si>
  <si>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</si>
  <si>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</si>
  <si>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</si>
  <si>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</si>
  <si>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</si>
  <si>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</si>
  <si>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</si>
  <si>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</si>
  <si>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</si>
  <si>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</si>
  <si>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</si>
  <si>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</si>
  <si>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</si>
  <si>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</si>
  <si>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</si>
  <si>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</si>
  <si>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</si>
  <si>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</si>
  <si>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</si>
  <si>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</si>
  <si>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</si>
  <si>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</si>
  <si>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</si>
  <si>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</si>
  <si>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</si>
  <si>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</si>
  <si>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</si>
  <si>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</si>
  <si>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</si>
  <si>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</si>
  <si>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</si>
  <si>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</si>
  <si>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</si>
  <si>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</si>
  <si>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</si>
  <si>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</si>
  <si>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</si>
  <si>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</si>
  <si>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</si>
  <si>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</si>
  <si>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</si>
  <si>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</si>
  <si>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</si>
  <si>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</si>
  <si>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</si>
  <si>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</si>
  <si>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</si>
  <si>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</si>
  <si>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</si>
  <si>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</si>
  <si>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</si>
  <si>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</si>
  <si>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</si>
  <si>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</si>
  <si>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</si>
  <si>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</si>
  <si>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</si>
  <si>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</si>
  <si>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</si>
  <si>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</si>
  <si>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</si>
  <si>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</si>
  <si>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</si>
  <si>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</si>
  <si>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</si>
  <si>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</si>
  <si>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</si>
  <si>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</si>
  <si>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</si>
  <si>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</si>
  <si>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</si>
  <si>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</si>
  <si>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</si>
  <si>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</si>
  <si>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</si>
  <si>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</si>
  <si>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</si>
  <si>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</si>
  <si>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</si>
  <si>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</si>
  <si>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</si>
  <si>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</si>
  <si>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</si>
  <si>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</si>
  <si>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</si>
  <si>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</si>
  <si>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</si>
  <si>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</si>
  <si>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</si>
  <si>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</si>
  <si>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</si>
  <si>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</si>
  <si>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</si>
  <si>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</si>
  <si>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</si>
  <si>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</si>
  <si>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</si>
  <si>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</si>
  <si>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</si>
  <si>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</si>
  <si>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</si>
  <si>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</si>
  <si>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</si>
  <si>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</si>
  <si>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</si>
  <si>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</si>
  <si>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</si>
  <si>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</si>
  <si>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</si>
  <si>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</si>
  <si>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</si>
  <si>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</si>
  <si>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</si>
  <si>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</si>
  <si>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</si>
  <si>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</si>
  <si>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</si>
  <si>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</si>
  <si>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</si>
  <si>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</si>
  <si>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</si>
  <si>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</si>
  <si>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</si>
  <si>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</si>
  <si>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</si>
  <si>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</si>
  <si>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</si>
  <si>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</si>
  <si>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</si>
  <si>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</si>
  <si>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</si>
  <si>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</si>
  <si>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</si>
  <si>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</si>
  <si>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</si>
  <si>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</si>
  <si>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</si>
  <si>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</si>
  <si>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</si>
  <si>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</si>
  <si>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</si>
  <si>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</si>
  <si>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</si>
  <si>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</si>
  <si>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</si>
  <si>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</si>
  <si>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</si>
  <si>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</si>
  <si>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</si>
  <si>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</si>
  <si>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</si>
  <si>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</si>
  <si>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</si>
  <si>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</si>
  <si>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</si>
  <si>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</si>
  <si>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</si>
  <si>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</si>
  <si>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</si>
  <si>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</si>
  <si>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</si>
  <si>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</si>
  <si>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</si>
  <si>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</si>
  <si>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</si>
  <si>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</si>
  <si>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</si>
  <si>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</si>
  <si>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</si>
  <si>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</si>
  <si>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</si>
  <si>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</si>
  <si>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</si>
  <si>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</si>
  <si>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</si>
  <si>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</si>
  <si>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</si>
  <si>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</si>
  <si>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</si>
  <si>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</si>
  <si>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</si>
  <si>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</si>
  <si>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</si>
  <si>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</si>
  <si>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</si>
  <si>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</si>
  <si>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</si>
  <si>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</si>
  <si>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</si>
  <si>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</si>
  <si>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</si>
  <si>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</si>
  <si>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</si>
  <si>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</si>
  <si>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</si>
  <si>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</si>
  <si>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</si>
  <si>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</si>
  <si>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</si>
  <si>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</si>
  <si>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</si>
  <si>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</si>
  <si>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</si>
  <si>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</si>
  <si>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</si>
  <si>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</si>
  <si>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</si>
  <si>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</si>
  <si>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</si>
  <si>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</si>
  <si>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</si>
  <si>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</si>
  <si>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</si>
  <si>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</si>
  <si>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</si>
  <si>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</si>
  <si>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</si>
  <si>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</si>
  <si>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</si>
  <si>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</si>
  <si>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</si>
  <si>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</si>
  <si>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</si>
  <si>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</si>
  <si>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</si>
  <si>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</si>
  <si>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</si>
  <si>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</si>
  <si>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</si>
  <si>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</si>
  <si>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</si>
  <si>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</si>
  <si>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</si>
  <si>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</si>
  <si>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</si>
  <si>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</si>
  <si>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</si>
  <si>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</si>
  <si>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</si>
  <si>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</si>
  <si>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</si>
  <si>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</si>
  <si>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</si>
  <si>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</si>
  <si>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</si>
  <si>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</si>
  <si>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</si>
  <si>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</si>
  <si>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</si>
  <si>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</si>
  <si>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</si>
  <si>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</si>
  <si>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</si>
  <si>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</si>
  <si>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</si>
  <si>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</si>
  <si>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</si>
  <si>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</si>
  <si>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</si>
  <si>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</si>
  <si>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</si>
  <si>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</si>
  <si>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</si>
  <si>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</si>
  <si>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</si>
  <si>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</si>
  <si>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</si>
  <si>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</si>
  <si>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</si>
  <si>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</si>
  <si>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</si>
  <si>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</si>
  <si>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</si>
  <si>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</si>
  <si>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</si>
  <si>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</si>
  <si>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</si>
  <si>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</si>
  <si>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</si>
  <si>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</si>
  <si>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</si>
  <si>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</si>
  <si>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</si>
  <si>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</si>
  <si>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</si>
  <si>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</si>
  <si>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</si>
  <si>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</si>
  <si>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</si>
  <si>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</si>
  <si>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</si>
  <si>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</si>
  <si>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</si>
  <si>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</si>
  <si>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</si>
  <si>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</si>
  <si>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</si>
  <si>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</si>
  <si>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</si>
  <si>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</si>
  <si>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</si>
  <si>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</si>
  <si>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</si>
  <si>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</si>
  <si>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</si>
  <si>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</si>
  <si>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</si>
  <si>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</si>
  <si>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</si>
  <si>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</si>
  <si>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</si>
  <si>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</si>
  <si>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</si>
  <si>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</si>
  <si>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</si>
  <si>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</si>
  <si>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</si>
  <si>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</si>
  <si>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</si>
  <si>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</si>
  <si>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</si>
  <si>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</si>
  <si>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</si>
  <si>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</si>
  <si>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</si>
  <si>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</si>
  <si>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</si>
  <si>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</si>
  <si>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</si>
  <si>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</si>
  <si>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</si>
  <si>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</si>
  <si>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</si>
  <si>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</si>
  <si>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</si>
  <si>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</si>
  <si>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</si>
  <si>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</si>
  <si>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</si>
  <si>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</si>
  <si>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</si>
  <si>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</si>
  <si>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</si>
  <si>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</si>
  <si>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</si>
  <si>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</si>
  <si>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</si>
  <si>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</si>
  <si>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</si>
  <si>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</si>
  <si>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</si>
  <si>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</si>
  <si>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</si>
  <si>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</si>
  <si>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</si>
  <si>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</si>
  <si>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</si>
  <si>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</si>
  <si>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</si>
  <si>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</si>
  <si>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</si>
  <si>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</si>
  <si>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</si>
  <si>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</si>
  <si>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</si>
  <si>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</si>
  <si>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</si>
  <si>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</si>
  <si>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</si>
  <si>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</si>
  <si>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</si>
  <si>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</si>
  <si>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</si>
  <si>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</si>
  <si>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</si>
  <si>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</si>
  <si>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</si>
  <si>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</si>
  <si>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</si>
  <si>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</si>
  <si>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</si>
  <si>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</si>
  <si>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</si>
  <si>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</si>
  <si>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</si>
  <si>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</si>
  <si>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</si>
  <si>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</si>
  <si>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</si>
  <si>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</si>
  <si>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</si>
  <si>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</si>
  <si>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</si>
  <si>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</si>
  <si>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</si>
  <si>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</si>
  <si>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</si>
  <si>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</si>
  <si>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</si>
  <si>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</si>
  <si>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</si>
  <si>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</si>
  <si>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</si>
  <si>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</si>
  <si>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</si>
  <si>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</si>
  <si>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</si>
  <si>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</si>
  <si>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</si>
  <si>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</si>
  <si>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</si>
  <si>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</si>
  <si>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</si>
  <si>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</si>
  <si>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</si>
  <si>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</si>
  <si>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</si>
  <si>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</si>
  <si>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</si>
  <si>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</si>
  <si>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</si>
  <si>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</si>
  <si>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</si>
  <si>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</si>
  <si>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</si>
  <si>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</si>
  <si>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</si>
  <si>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</si>
  <si>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</si>
  <si>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</si>
  <si>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</si>
  <si>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</si>
  <si>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</si>
  <si>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</si>
  <si>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</si>
  <si>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</si>
  <si>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</si>
  <si>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</si>
  <si>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</si>
  <si>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</si>
  <si>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</si>
  <si>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</si>
  <si>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</si>
  <si>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</si>
  <si>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</si>
  <si>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</si>
  <si>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</si>
  <si>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</si>
  <si>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</si>
  <si>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</si>
  <si>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</si>
  <si>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</si>
  <si>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</si>
  <si>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</si>
  <si>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</si>
  <si>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</si>
  <si>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</si>
  <si>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</si>
  <si>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</si>
  <si>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</si>
  <si>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</si>
  <si>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</si>
  <si>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</si>
  <si>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</si>
  <si>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</si>
  <si>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</si>
  <si>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</si>
  <si>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</si>
  <si>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</si>
  <si>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</si>
  <si>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</si>
  <si>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</si>
  <si>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</si>
  <si>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</si>
  <si>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</si>
  <si>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</si>
  <si>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</si>
  <si>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</si>
  <si>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</si>
  <si>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</si>
  <si>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</si>
  <si>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</si>
  <si>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</si>
  <si>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</si>
  <si>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</si>
  <si>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</si>
  <si>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</si>
  <si>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</si>
  <si>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</si>
  <si>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</si>
  <si>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</si>
  <si>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</si>
  <si>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</si>
  <si>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</si>
  <si>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</si>
  <si>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</si>
  <si>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</si>
  <si>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</si>
  <si>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</si>
  <si>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</si>
  <si>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</si>
  <si>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</si>
  <si>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</si>
  <si>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</si>
  <si>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</si>
  <si>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</si>
  <si>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</si>
  <si>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</si>
  <si>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</si>
  <si>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</si>
  <si>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</si>
  <si>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</si>
  <si>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</si>
  <si>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</si>
  <si>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</si>
  <si>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</si>
  <si>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</si>
  <si>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</si>
  <si>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</si>
  <si>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</si>
  <si>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</si>
  <si>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</si>
  <si>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</si>
  <si>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</si>
  <si>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</si>
  <si>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</si>
  <si>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</si>
  <si>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</si>
  <si>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</si>
  <si>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</si>
  <si>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</si>
  <si>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</si>
  <si>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</si>
  <si>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</si>
  <si>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</si>
  <si>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</si>
  <si>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</si>
  <si>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</si>
  <si>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</si>
  <si>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</si>
  <si>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</si>
  <si>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</si>
  <si>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</si>
  <si>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</si>
  <si>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</si>
  <si>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</si>
  <si>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</si>
  <si>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</si>
  <si>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</si>
  <si>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</si>
  <si>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</si>
  <si>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</si>
  <si>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</si>
  <si>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</si>
  <si>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</si>
  <si>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</si>
  <si>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</si>
  <si>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</si>
  <si>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</si>
  <si>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</si>
  <si>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</si>
  <si>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</si>
  <si>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</si>
  <si>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</si>
  <si>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</si>
  <si>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</si>
  <si>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</si>
  <si>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</si>
  <si>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</si>
  <si>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</si>
  <si>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</si>
  <si>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</si>
  <si>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</si>
  <si>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</si>
  <si>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</si>
  <si>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</si>
  <si>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</si>
  <si>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</si>
  <si>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</si>
  <si>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</si>
  <si>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</si>
  <si>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</si>
  <si>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</si>
  <si>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</si>
  <si>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</si>
  <si>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</si>
  <si>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</si>
  <si>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</si>
  <si>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</si>
  <si>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</si>
  <si>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</si>
  <si>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</si>
  <si>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</si>
  <si>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</si>
  <si>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</si>
  <si>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</si>
  <si>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</si>
  <si>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</si>
  <si>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</si>
  <si>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</si>
  <si>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</si>
  <si>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</si>
  <si>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</si>
  <si>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</si>
  <si>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</si>
  <si>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</si>
  <si>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</si>
  <si>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</si>
  <si>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</si>
  <si>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</si>
  <si>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</si>
  <si>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</si>
  <si>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</si>
  <si>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</si>
  <si>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</si>
  <si>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</si>
  <si>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</si>
  <si>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</si>
  <si>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</si>
  <si>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</si>
  <si>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</si>
  <si>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</si>
  <si>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</si>
  <si>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</si>
  <si>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</si>
  <si>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</si>
  <si>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</si>
  <si>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</si>
  <si>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</si>
  <si>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</si>
  <si>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</si>
  <si>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</si>
  <si>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</si>
  <si>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</si>
  <si>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</si>
  <si>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</si>
  <si>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</si>
  <si>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</si>
  <si>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</si>
  <si>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</si>
  <si>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</si>
  <si>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</si>
  <si>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</si>
  <si>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</si>
  <si>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</si>
  <si>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</si>
  <si>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</si>
  <si>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</si>
  <si>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</si>
  <si>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</si>
  <si>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</si>
  <si>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</si>
  <si>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</si>
  <si>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</si>
  <si>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</si>
  <si>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</si>
  <si>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</si>
  <si>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</si>
  <si>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</si>
  <si>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</si>
  <si>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</si>
  <si>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</si>
  <si>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</si>
  <si>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</si>
  <si>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</si>
  <si>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</si>
  <si>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</si>
  <si>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</si>
  <si>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</si>
  <si>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</si>
  <si>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</si>
  <si>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</si>
  <si>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</si>
  <si>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</si>
  <si>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</si>
  <si>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</si>
  <si>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</si>
  <si>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</si>
  <si>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</si>
  <si>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</si>
  <si>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</si>
  <si>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</si>
  <si>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</si>
  <si>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</si>
  <si>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</si>
  <si>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</si>
  <si>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</si>
  <si>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</si>
  <si>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</si>
  <si>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</si>
  <si>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</si>
  <si>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</si>
  <si>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</si>
  <si>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</si>
  <si>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</si>
  <si>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</si>
  <si>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</si>
  <si>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</si>
  <si>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</si>
  <si>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</si>
  <si>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</si>
  <si>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</si>
  <si>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</si>
  <si>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</si>
  <si>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</si>
  <si>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</si>
  <si>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</si>
  <si>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</si>
  <si>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</si>
  <si>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</si>
  <si>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</si>
  <si>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</si>
  <si>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</si>
  <si>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</si>
  <si>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</si>
  <si>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</si>
  <si>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</si>
  <si>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</si>
  <si>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</si>
  <si>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</si>
  <si>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</si>
  <si>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</si>
  <si>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</si>
  <si>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</si>
  <si>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</si>
  <si>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</si>
  <si>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</si>
  <si>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</si>
  <si>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</si>
  <si>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</si>
  <si>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</si>
  <si>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</si>
  <si>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</si>
  <si>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</si>
  <si>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</si>
  <si>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</si>
  <si>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</si>
  <si>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</si>
  <si>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</si>
  <si>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</si>
  <si>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</si>
  <si>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</si>
  <si>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</si>
  <si>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</si>
  <si>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</si>
  <si>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</si>
  <si>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</si>
  <si>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</si>
  <si>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</si>
  <si>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</si>
  <si>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</si>
  <si>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</si>
  <si>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</si>
  <si>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</si>
  <si>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</si>
  <si>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</si>
  <si>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</si>
  <si>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</si>
  <si>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</si>
  <si>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</si>
  <si>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</si>
  <si>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</si>
  <si>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</si>
  <si>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</si>
  <si>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</si>
  <si>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</si>
  <si>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</si>
  <si>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</si>
  <si>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</si>
  <si>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</si>
  <si>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</si>
  <si>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</si>
  <si>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</si>
  <si>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</si>
  <si>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</si>
  <si>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</si>
  <si>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</si>
  <si>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</si>
  <si>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</si>
  <si>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</si>
  <si>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</si>
  <si>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</si>
  <si>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</si>
  <si>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</si>
  <si>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</si>
  <si>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</si>
  <si>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</si>
  <si>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</si>
  <si>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</si>
  <si>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</si>
  <si>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</si>
  <si>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</si>
  <si>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</si>
  <si>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</si>
  <si>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</si>
  <si>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</si>
  <si>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</si>
  <si>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</si>
  <si>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</si>
  <si>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</si>
  <si>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</si>
  <si>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</si>
  <si>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</si>
  <si>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</si>
  <si>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</si>
  <si>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</si>
  <si>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</si>
  <si>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</si>
  <si>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</si>
  <si>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</si>
  <si>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</si>
  <si>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</si>
  <si>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</si>
  <si>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</si>
  <si>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</si>
  <si>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</si>
  <si>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</si>
  <si>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</si>
  <si>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</si>
  <si>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</si>
  <si>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</si>
  <si>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</si>
  <si>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</si>
  <si>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</si>
  <si>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</si>
  <si>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</si>
  <si>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</si>
  <si>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</si>
  <si>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</si>
  <si>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</si>
  <si>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</si>
  <si>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</si>
  <si>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</si>
  <si>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</si>
  <si>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</si>
  <si>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</si>
  <si>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</si>
  <si>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</si>
  <si>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</si>
  <si>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</si>
  <si>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</si>
  <si>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</si>
  <si>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</si>
  <si>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</si>
  <si>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</si>
  <si>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</si>
  <si>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</si>
  <si>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</si>
  <si>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</si>
  <si>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</si>
  <si>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</si>
  <si>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</si>
  <si>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</si>
  <si>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</si>
  <si>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</si>
  <si>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</si>
  <si>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</si>
  <si>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</si>
  <si>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</si>
  <si>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</si>
  <si>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</si>
  <si>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</si>
  <si>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</si>
  <si>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</si>
  <si>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</si>
  <si>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</si>
  <si>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</si>
  <si>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</si>
  <si>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</si>
  <si>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</si>
  <si>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</si>
  <si>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</si>
  <si>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</si>
  <si>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</si>
  <si>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</si>
  <si>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</si>
  <si>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</si>
  <si>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</si>
  <si>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</si>
  <si>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</si>
  <si>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</si>
  <si>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</si>
  <si>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</si>
  <si>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</si>
  <si>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</si>
  <si>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</si>
  <si>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</si>
  <si>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</si>
  <si>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</si>
  <si>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</si>
  <si>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</si>
  <si>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</si>
  <si>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</si>
  <si>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</si>
  <si>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</si>
  <si>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</si>
  <si>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</si>
  <si>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</si>
  <si>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</si>
  <si>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</si>
  <si>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</si>
  <si>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</si>
  <si>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</si>
  <si>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</si>
  <si>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</si>
  <si>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</si>
  <si>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</si>
  <si>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</si>
  <si>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</si>
  <si>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</si>
  <si>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</si>
  <si>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</si>
  <si>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</si>
  <si>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</si>
  <si>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</si>
  <si>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</si>
  <si>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</si>
  <si>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</si>
  <si>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</si>
  <si>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</si>
  <si>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</si>
  <si>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</si>
  <si>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</si>
  <si>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</si>
  <si>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</si>
  <si>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</si>
  <si>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</si>
  <si>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</si>
  <si>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</si>
  <si>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</si>
  <si>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</si>
  <si>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</si>
  <si>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</si>
  <si>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</si>
  <si>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</si>
  <si>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</si>
  <si>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</si>
  <si>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</si>
  <si>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</si>
  <si>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</si>
  <si>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</si>
  <si>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</si>
  <si>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</si>
  <si>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</si>
  <si>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</si>
  <si>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</si>
  <si>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</si>
  <si>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</si>
  <si>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</si>
  <si>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</si>
  <si>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</si>
  <si>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</si>
  <si>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</si>
  <si>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</si>
  <si>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</si>
  <si>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</si>
  <si>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</si>
  <si>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</si>
  <si>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</si>
  <si>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</si>
  <si>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</si>
  <si>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</si>
  <si>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</si>
  <si>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</si>
  <si>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</si>
  <si>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</si>
  <si>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</si>
  <si>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</si>
  <si>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</si>
  <si>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</si>
  <si>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</si>
  <si>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</si>
  <si>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</si>
  <si>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</si>
  <si>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</si>
  <si>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</si>
  <si>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</si>
  <si>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</si>
  <si>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</si>
  <si>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</si>
  <si>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</si>
  <si>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</si>
  <si>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</si>
  <si>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</si>
  <si>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</si>
  <si>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</si>
  <si>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</si>
  <si>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</si>
  <si>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</si>
  <si>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</si>
  <si>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</si>
  <si>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</si>
  <si>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</si>
  <si>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</si>
  <si>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</si>
  <si>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</si>
  <si>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</si>
  <si>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</si>
  <si>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</si>
  <si>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</si>
  <si>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</si>
  <si>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</si>
  <si>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</si>
  <si>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</si>
  <si>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</si>
  <si>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</si>
  <si>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</si>
  <si>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</si>
  <si>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</si>
  <si>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</si>
  <si>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</si>
  <si>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</si>
  <si>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</si>
  <si>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</si>
  <si>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</si>
  <si>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</si>
  <si>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</si>
  <si>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</si>
  <si>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</si>
  <si>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</si>
  <si>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</si>
  <si>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</si>
  <si>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</si>
  <si>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</si>
  <si>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</si>
  <si>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</si>
  <si>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</si>
  <si>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</si>
  <si>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</si>
  <si>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</si>
  <si>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</si>
  <si>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</si>
  <si>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</si>
  <si>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</si>
  <si>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</si>
  <si>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</si>
  <si>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</si>
  <si>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</si>
  <si>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</si>
  <si>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</si>
  <si>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</si>
  <si>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</si>
  <si>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</si>
  <si>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</si>
  <si>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</si>
  <si>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</si>
  <si>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</si>
  <si>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</si>
  <si>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</si>
  <si>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</si>
  <si>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</si>
  <si>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</si>
  <si>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</si>
  <si>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</si>
  <si>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</si>
  <si>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</si>
  <si>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</si>
  <si>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</si>
  <si>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</si>
  <si>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</si>
  <si>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</si>
  <si>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</si>
  <si>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</si>
  <si>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</si>
  <si>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</si>
  <si>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</si>
  <si>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</si>
  <si>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</si>
  <si>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</si>
  <si>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</si>
  <si>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</si>
  <si>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</si>
  <si>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</si>
  <si>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</si>
  <si>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</si>
  <si>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</si>
  <si>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</si>
  <si>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</si>
  <si>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</si>
  <si>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</si>
  <si>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</si>
  <si>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</si>
  <si>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</si>
  <si>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</si>
  <si>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</si>
  <si>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</si>
  <si>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</si>
  <si>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</si>
  <si>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</si>
  <si>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</si>
  <si>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</si>
  <si>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</si>
  <si>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</si>
  <si>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</si>
  <si>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</si>
  <si>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</si>
  <si>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</si>
  <si>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</si>
  <si>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</si>
  <si>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</si>
  <si>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</si>
  <si>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</si>
  <si>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</si>
  <si>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</si>
  <si>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</si>
  <si>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</si>
  <si>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</si>
  <si>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</si>
  <si>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</si>
  <si>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</si>
  <si>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</si>
  <si>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</si>
  <si>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</si>
  <si>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</si>
  <si>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</si>
  <si>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</si>
  <si>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</si>
  <si>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</si>
  <si>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</si>
  <si>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</si>
  <si>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</si>
  <si>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</si>
  <si>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</si>
  <si>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</si>
  <si>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</si>
  <si>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</si>
  <si>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</si>
  <si>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</si>
  <si>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</si>
  <si>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</si>
  <si>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</si>
  <si>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</si>
  <si>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</si>
  <si>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</si>
  <si>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</si>
  <si>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</si>
  <si>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</si>
  <si>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</si>
  <si>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</si>
  <si>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</si>
  <si>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</si>
  <si>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</si>
  <si>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</si>
  <si>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</si>
  <si>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</si>
  <si>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</si>
  <si>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</si>
  <si>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</si>
  <si>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</si>
  <si>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</si>
  <si>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</si>
  <si>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</si>
  <si>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</si>
  <si>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</si>
  <si>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</si>
  <si>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</si>
  <si>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</si>
  <si>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</si>
  <si>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</si>
  <si>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</si>
  <si>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</si>
  <si>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</si>
  <si>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</si>
  <si>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</si>
  <si>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</si>
  <si>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</si>
  <si>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</si>
  <si>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</si>
  <si>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</si>
  <si>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</si>
  <si>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</si>
  <si>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</si>
  <si>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</si>
  <si>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</si>
  <si>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</si>
  <si>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</si>
  <si>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</si>
  <si>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</si>
  <si>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</si>
  <si>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</si>
  <si>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</si>
  <si>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</si>
  <si>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</si>
  <si>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</si>
  <si>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</si>
  <si>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</si>
  <si>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</si>
  <si>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</si>
  <si>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</si>
  <si>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</si>
  <si>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</si>
  <si>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</si>
  <si>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</si>
  <si>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</si>
  <si>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</si>
  <si>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</si>
  <si>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</si>
  <si>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</si>
  <si>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</si>
  <si>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</si>
  <si>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</si>
  <si>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</si>
  <si>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</si>
  <si>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</si>
  <si>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</si>
  <si>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</si>
  <si>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</si>
  <si>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</si>
  <si>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</si>
  <si>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</si>
  <si>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</si>
  <si>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</si>
  <si>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</si>
  <si>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</si>
  <si>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</si>
  <si>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</si>
  <si>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</si>
  <si>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</si>
  <si>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</si>
  <si>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</si>
  <si>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</si>
  <si>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</si>
  <si>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</si>
  <si>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</si>
  <si>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</si>
  <si>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</si>
  <si>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</si>
  <si>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</si>
  <si>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</si>
  <si>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</si>
  <si>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</si>
  <si>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</si>
  <si>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</si>
  <si>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</si>
  <si>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</si>
  <si>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</si>
  <si>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</si>
  <si>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</si>
  <si>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</si>
  <si>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</si>
  <si>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</si>
  <si>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</si>
  <si>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</si>
  <si>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</si>
  <si>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</si>
  <si>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</si>
  <si>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</si>
  <si>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</si>
  <si>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</si>
  <si>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</si>
  <si>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</si>
  <si>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</si>
  <si>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</si>
  <si>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</si>
  <si>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</si>
  <si>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</si>
  <si>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</si>
  <si>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</si>
  <si>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</si>
  <si>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</si>
  <si>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</si>
  <si>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</si>
  <si>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</si>
  <si>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</si>
  <si>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</si>
  <si>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</si>
  <si>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</si>
  <si>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</si>
  <si>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</si>
  <si>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</si>
  <si>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</si>
  <si>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</si>
  <si>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</si>
  <si>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</si>
  <si>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</si>
  <si>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</si>
  <si>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</si>
  <si>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</si>
  <si>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</si>
  <si>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</si>
  <si>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</si>
  <si>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</si>
  <si>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</si>
  <si>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</si>
  <si>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</si>
  <si>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</si>
  <si>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</si>
  <si>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</si>
  <si>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</si>
  <si>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</si>
  <si>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</si>
  <si>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</si>
  <si>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</si>
  <si>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</si>
  <si>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</si>
  <si>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</si>
  <si>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</si>
  <si>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</si>
  <si>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</si>
  <si>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</si>
  <si>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</si>
  <si>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</si>
  <si>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</si>
  <si>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</si>
  <si>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</si>
  <si>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</si>
  <si>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</si>
  <si>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</si>
  <si>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</si>
  <si>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</si>
  <si>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</si>
  <si>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</si>
  <si>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</si>
  <si>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</si>
  <si>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</si>
  <si>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</si>
  <si>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</si>
  <si>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</si>
  <si>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</si>
  <si>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</si>
  <si>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</si>
  <si>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</si>
  <si>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</si>
  <si>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</si>
  <si>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</si>
  <si>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</si>
  <si>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</si>
  <si>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</si>
  <si>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</si>
  <si>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</si>
  <si>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</si>
  <si>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</si>
  <si>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</si>
  <si>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</si>
  <si>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</si>
  <si>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</si>
  <si>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</si>
  <si>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</si>
  <si>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</si>
  <si>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</si>
  <si>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</si>
  <si>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</si>
  <si>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</si>
  <si>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</si>
  <si>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</si>
  <si>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</si>
  <si>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</si>
  <si>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</si>
  <si>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</si>
  <si>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</si>
  <si>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</si>
  <si>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</si>
  <si>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</si>
  <si>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</si>
  <si>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</si>
  <si>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</si>
  <si>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</si>
  <si>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</si>
  <si>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</si>
  <si>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</si>
  <si>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</si>
  <si>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</si>
  <si>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</si>
  <si>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</si>
  <si>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</si>
  <si>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</si>
  <si>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</si>
  <si>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</si>
  <si>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</si>
  <si>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</si>
  <si>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</si>
  <si>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</si>
  <si>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</si>
  <si>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</si>
  <si>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</si>
  <si>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</si>
  <si>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</si>
  <si>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</si>
  <si>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</si>
  <si>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</si>
  <si>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</si>
  <si>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</si>
  <si>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</si>
  <si>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</si>
  <si>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</si>
  <si>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</si>
  <si>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</si>
  <si>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</si>
  <si>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</si>
  <si>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</si>
  <si>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</si>
  <si>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</si>
  <si>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</si>
  <si>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</si>
  <si>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</si>
  <si>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</si>
  <si>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</si>
  <si>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</si>
  <si>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</si>
  <si>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</si>
  <si>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</si>
  <si>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</si>
  <si>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</si>
  <si>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</si>
  <si>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</si>
  <si>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</si>
  <si>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</si>
  <si>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</si>
  <si>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</si>
  <si>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</si>
  <si>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</si>
  <si>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</si>
  <si>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</si>
  <si>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</si>
  <si>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</si>
  <si>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</si>
  <si>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</si>
  <si>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</si>
  <si>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</si>
  <si>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</si>
  <si>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</si>
  <si>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</si>
  <si>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</si>
  <si>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</si>
  <si>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</si>
  <si>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</si>
  <si>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</si>
  <si>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</si>
  <si>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</si>
  <si>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</si>
  <si>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</si>
  <si>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</si>
  <si>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</si>
  <si>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</si>
  <si>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</si>
  <si>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</si>
  <si>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</si>
  <si>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</si>
  <si>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</si>
  <si>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</si>
  <si>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</si>
  <si>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</si>
  <si>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</si>
  <si>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</si>
  <si>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</si>
  <si>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</si>
  <si>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</si>
  <si>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</si>
  <si>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</si>
  <si>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</si>
  <si>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</si>
  <si>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</si>
  <si>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</si>
  <si>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</si>
  <si>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</si>
  <si>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</si>
  <si>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</si>
  <si>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</si>
  <si>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</si>
  <si>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</si>
  <si>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</si>
  <si>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</si>
  <si>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</si>
  <si>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</si>
  <si>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</si>
  <si>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</si>
  <si>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</si>
  <si>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</si>
  <si>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</si>
  <si>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</si>
  <si>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</si>
  <si>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</si>
  <si>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</si>
  <si>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</si>
  <si>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</si>
  <si>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</si>
  <si>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</si>
  <si>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</si>
  <si>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</si>
  <si>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</si>
  <si>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</si>
  <si>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</si>
  <si>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</si>
  <si>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</si>
  <si>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</si>
  <si>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</si>
  <si>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</si>
  <si>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</si>
  <si>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</si>
  <si>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</si>
  <si>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</si>
  <si>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</si>
  <si>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</si>
  <si>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</si>
  <si>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</si>
  <si>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</si>
  <si>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</si>
  <si>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</si>
  <si>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</si>
  <si>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</si>
  <si>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</si>
  <si>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</si>
  <si>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</si>
  <si>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</si>
  <si>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</si>
  <si>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</si>
  <si>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</si>
  <si>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</si>
  <si>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</si>
  <si>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</si>
  <si>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</si>
  <si>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</si>
  <si>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</si>
  <si>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</si>
  <si>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</si>
  <si>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</si>
  <si>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</si>
  <si>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</si>
  <si>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</si>
  <si>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</si>
  <si>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</si>
  <si>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</si>
  <si>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</si>
  <si>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</si>
  <si>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</si>
  <si>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</si>
  <si>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</si>
  <si>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</si>
  <si>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</si>
  <si>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</si>
  <si>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</si>
  <si>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</si>
  <si>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</si>
  <si>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</si>
  <si>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</si>
  <si>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</si>
  <si>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</si>
  <si>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</si>
  <si>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</si>
  <si>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</si>
  <si>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</si>
  <si>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</si>
  <si>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</si>
  <si>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</si>
  <si>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</si>
  <si>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</si>
  <si>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</si>
  <si>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</si>
  <si>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</si>
  <si>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</si>
  <si>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</si>
  <si>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</si>
  <si>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</si>
  <si>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</si>
  <si>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</si>
  <si>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</si>
  <si>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</si>
  <si>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</si>
  <si>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</si>
  <si>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</si>
  <si>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</si>
  <si>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</si>
  <si>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</si>
  <si>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</si>
  <si>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</si>
  <si>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</si>
  <si>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</si>
  <si>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</si>
  <si>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</si>
  <si>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</si>
  <si>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</si>
  <si>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</si>
  <si>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</si>
  <si>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</si>
  <si>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</si>
  <si>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</si>
  <si>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</si>
  <si>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</si>
  <si>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</si>
  <si>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</si>
  <si>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</si>
  <si>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</si>
  <si>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</si>
  <si>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</si>
  <si>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</si>
  <si>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</si>
  <si>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</si>
  <si>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</si>
  <si>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</si>
  <si>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</si>
  <si>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</si>
  <si>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</si>
  <si>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</si>
  <si>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</si>
  <si>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</si>
  <si>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</si>
  <si>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</si>
  <si>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</si>
  <si>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</si>
  <si>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</si>
  <si>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</si>
  <si>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</si>
  <si>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</si>
  <si>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</si>
  <si>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</si>
  <si>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</si>
  <si>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</si>
  <si>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</si>
  <si>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</si>
  <si>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</si>
  <si>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</si>
  <si>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</si>
  <si>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</si>
  <si>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</si>
  <si>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</si>
  <si>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</si>
  <si>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</si>
  <si>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</si>
  <si>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</si>
  <si>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</si>
  <si>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</si>
  <si>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</si>
  <si>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</si>
  <si>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</si>
  <si>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</si>
  <si>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</si>
  <si>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</si>
  <si>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</si>
  <si>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</si>
  <si>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</si>
  <si>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</si>
  <si>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</si>
  <si>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</si>
  <si>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</si>
  <si>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</si>
  <si>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</si>
  <si>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</si>
  <si>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</si>
  <si>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</si>
  <si>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</si>
  <si>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</si>
  <si>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</si>
  <si>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</si>
  <si>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</si>
  <si>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</si>
  <si>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</si>
  <si>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</si>
  <si>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</si>
  <si>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</si>
  <si>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</si>
  <si>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</si>
  <si>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</si>
  <si>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</si>
  <si>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</si>
  <si>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</si>
  <si>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</si>
  <si>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</si>
  <si>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</si>
  <si>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</si>
  <si>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</si>
  <si>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</si>
  <si>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</si>
  <si>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</si>
  <si>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</si>
  <si>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</si>
  <si>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</si>
  <si>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</si>
  <si>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</si>
  <si>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</si>
  <si>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</si>
  <si>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</si>
  <si>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</si>
  <si>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</si>
  <si>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</si>
  <si>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</si>
  <si>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</si>
  <si>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</si>
  <si>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</si>
  <si>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</si>
  <si>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</si>
  <si>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</si>
  <si>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</si>
  <si>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</si>
  <si>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</si>
  <si>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</si>
  <si>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</si>
  <si>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</si>
  <si>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</si>
  <si>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</si>
  <si>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</si>
  <si>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</si>
  <si>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</si>
  <si>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</si>
  <si>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</si>
  <si>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</si>
  <si>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</si>
  <si>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</si>
  <si>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</si>
  <si>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</si>
  <si>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</si>
  <si>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</si>
  <si>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</si>
  <si>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</si>
  <si>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</si>
  <si>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</si>
  <si>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</si>
  <si>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</si>
  <si>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</si>
  <si>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</si>
  <si>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</si>
  <si>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</si>
  <si>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</si>
  <si>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</si>
  <si>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</si>
  <si>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</si>
  <si>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</si>
  <si>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</si>
  <si>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</si>
  <si>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</si>
  <si>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</si>
  <si>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</si>
  <si>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</si>
  <si>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</si>
  <si>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</si>
  <si>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</si>
  <si>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</si>
  <si>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</si>
  <si>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</si>
  <si>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</si>
  <si>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</si>
  <si>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</si>
  <si>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</si>
  <si>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</si>
  <si>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</si>
  <si>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</si>
  <si>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</si>
  <si>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</si>
  <si>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</si>
  <si>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</si>
  <si>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</si>
  <si>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</si>
  <si>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</si>
  <si>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</si>
  <si>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</si>
  <si>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</si>
  <si>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</si>
  <si>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</si>
  <si>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</si>
  <si>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</si>
  <si>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</si>
  <si>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</si>
  <si>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</si>
  <si>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</si>
  <si>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</si>
  <si>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</si>
  <si>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</si>
  <si>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</si>
  <si>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</si>
  <si>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</si>
  <si>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</si>
  <si>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</si>
  <si>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</si>
  <si>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</si>
  <si>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</si>
  <si>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</si>
  <si>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</si>
  <si>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</si>
  <si>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</si>
  <si>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</si>
  <si>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</si>
  <si>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</si>
  <si>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</si>
  <si>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</si>
  <si>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</si>
  <si>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</si>
  <si>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</si>
  <si>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</si>
  <si>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</si>
  <si>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</si>
  <si>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</si>
  <si>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</si>
  <si>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</si>
  <si>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</si>
  <si>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</si>
  <si>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</si>
  <si>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</si>
  <si>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</si>
  <si>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</si>
  <si>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</si>
  <si>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</si>
  <si>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</si>
  <si>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</si>
  <si>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</si>
  <si>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</si>
  <si>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</si>
  <si>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</si>
  <si>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</si>
  <si>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</si>
  <si>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</si>
  <si>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</si>
  <si>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</si>
  <si>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</si>
  <si>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</si>
  <si>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</si>
  <si>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</si>
  <si>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</si>
  <si>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</si>
  <si>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</si>
  <si>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</si>
  <si>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</si>
  <si>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</si>
  <si>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</si>
  <si>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</si>
  <si>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</si>
  <si>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</si>
  <si>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</si>
  <si>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</si>
  <si>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</si>
  <si>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</si>
  <si>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</si>
  <si>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</si>
  <si>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</si>
  <si>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</si>
  <si>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</si>
  <si>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</si>
  <si>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</si>
  <si>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</si>
  <si>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</si>
  <si>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</si>
  <si>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</si>
  <si>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</si>
  <si>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</si>
  <si>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</si>
  <si>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</si>
  <si>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</si>
  <si>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</si>
  <si>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</si>
  <si>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</si>
  <si>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</si>
  <si>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</si>
  <si>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</si>
  <si>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</si>
  <si>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</si>
  <si>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</si>
  <si>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</si>
  <si>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</si>
  <si>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</si>
  <si>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</si>
  <si>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</si>
  <si>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</si>
  <si>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</si>
  <si>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</si>
  <si>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</si>
  <si>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</si>
  <si>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</si>
  <si>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</si>
  <si>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</si>
  <si>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</si>
  <si>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</si>
  <si>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</si>
  <si>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</si>
  <si>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</si>
  <si>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</si>
  <si>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</si>
  <si>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</si>
  <si>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</si>
  <si>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</si>
  <si>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</si>
  <si>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</si>
  <si>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</si>
  <si>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</si>
  <si>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</si>
  <si>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</si>
  <si>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</si>
  <si>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</si>
  <si>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</si>
  <si>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</si>
  <si>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</si>
  <si>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</si>
  <si>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</si>
  <si>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</si>
  <si>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</si>
  <si>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</si>
  <si>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</si>
  <si>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</si>
  <si>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</si>
  <si>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</si>
  <si>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</si>
  <si>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</si>
  <si>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</si>
  <si>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</si>
  <si>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</si>
  <si>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</si>
  <si>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</si>
  <si>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</si>
  <si>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</si>
  <si>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</si>
  <si>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</si>
  <si>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</si>
  <si>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</si>
  <si>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</si>
  <si>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</si>
  <si>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</si>
  <si>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</si>
  <si>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</si>
  <si>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</si>
  <si>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</si>
  <si>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</si>
  <si>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</si>
  <si>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</si>
  <si>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</si>
  <si>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</si>
  <si>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</si>
  <si>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</si>
  <si>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</si>
  <si>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</si>
  <si>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</si>
  <si>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</si>
  <si>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</si>
  <si>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</si>
  <si>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</si>
  <si>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</si>
  <si>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</si>
  <si>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</si>
  <si>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</si>
  <si>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</si>
  <si>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</si>
  <si>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</si>
  <si>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</si>
  <si>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</si>
  <si>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</si>
  <si>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</si>
  <si>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</si>
  <si>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</si>
  <si>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</si>
  <si>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</si>
  <si>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</si>
  <si>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</si>
  <si>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</si>
  <si>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</si>
  <si>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</si>
  <si>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</si>
  <si>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</si>
  <si>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</si>
  <si>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</si>
  <si>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</si>
  <si>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</si>
  <si>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</si>
  <si>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</si>
  <si>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</si>
  <si>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</si>
  <si>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</si>
  <si>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</si>
  <si>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</si>
  <si>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</si>
  <si>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</si>
  <si>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</si>
  <si>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</si>
  <si>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</si>
  <si>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</si>
  <si>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</si>
  <si>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</si>
  <si>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</si>
  <si>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</si>
  <si>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</si>
  <si>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</si>
  <si>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</si>
  <si>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</si>
  <si>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</si>
  <si>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</si>
  <si>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</si>
  <si>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</si>
  <si>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</si>
  <si>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</si>
  <si>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</si>
  <si>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</si>
  <si>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</si>
  <si>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</si>
  <si>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</si>
  <si>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</si>
  <si>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</si>
  <si>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</si>
  <si>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</si>
  <si>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</si>
  <si>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</si>
  <si>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</si>
  <si>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</si>
  <si>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</si>
  <si>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</si>
  <si>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</si>
  <si>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</si>
  <si>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</si>
  <si>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</si>
  <si>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</si>
  <si>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</si>
  <si>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</si>
  <si>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</si>
  <si>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</si>
  <si>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</si>
  <si>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</si>
  <si>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</si>
  <si>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</si>
  <si>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</si>
  <si>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</si>
  <si>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</si>
  <si>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</si>
  <si>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</si>
  <si>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</si>
  <si>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</si>
  <si>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</si>
  <si>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</si>
  <si>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</si>
  <si>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</si>
  <si>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</si>
  <si>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</si>
  <si>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</si>
  <si>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</si>
  <si>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</si>
  <si>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</si>
  <si>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</si>
  <si>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</si>
  <si>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</si>
  <si>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</si>
  <si>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</si>
  <si>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</si>
  <si>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</si>
  <si>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</si>
  <si>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</si>
  <si>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</si>
  <si>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</si>
  <si>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</si>
  <si>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</si>
  <si>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</si>
  <si>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</si>
  <si>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</si>
  <si>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</si>
  <si>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</si>
  <si>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</si>
  <si>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</si>
  <si>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</si>
  <si>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</si>
  <si>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</si>
  <si>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</si>
  <si>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</si>
  <si>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</si>
  <si>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</si>
  <si>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</si>
  <si>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</si>
  <si>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</si>
  <si>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</si>
  <si>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</si>
  <si>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</si>
  <si>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</si>
  <si>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</si>
  <si>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</si>
  <si>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</si>
  <si>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</si>
  <si>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</si>
  <si>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</si>
  <si>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</si>
  <si>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</si>
  <si>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</si>
  <si>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</si>
  <si>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</si>
  <si>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</si>
  <si>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</si>
  <si>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</si>
  <si>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</si>
  <si>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</si>
  <si>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</si>
  <si>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</si>
  <si>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</si>
  <si>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</si>
  <si>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</si>
  <si>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</si>
  <si>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</si>
  <si>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</si>
  <si>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</si>
  <si>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</si>
  <si>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</si>
  <si>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</si>
  <si>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</si>
  <si>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</si>
  <si>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</si>
  <si>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</si>
  <si>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</si>
  <si>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</si>
  <si>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</si>
  <si>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</si>
  <si>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</si>
  <si>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</si>
  <si>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</si>
  <si>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</si>
  <si>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</si>
  <si>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</si>
  <si>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</si>
  <si>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</si>
  <si>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</si>
  <si>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</si>
  <si>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</si>
  <si>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</si>
  <si>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</si>
  <si>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</si>
  <si>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</si>
  <si>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</si>
  <si>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</si>
  <si>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</si>
  <si>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</si>
  <si>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</si>
  <si>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</si>
  <si>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</si>
  <si>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</si>
  <si>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</si>
  <si>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</si>
  <si>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</si>
  <si>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</si>
  <si>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</si>
  <si>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</si>
  <si>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</si>
  <si>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</si>
  <si>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</si>
  <si>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</si>
  <si>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</si>
  <si>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</si>
  <si>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</si>
  <si>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</si>
  <si>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</si>
  <si>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</si>
  <si>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</si>
  <si>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</si>
  <si>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</si>
  <si>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</si>
  <si>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</si>
  <si>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</si>
  <si>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</si>
  <si>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</si>
  <si>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</si>
  <si>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</si>
  <si>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</si>
  <si>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</si>
  <si>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</si>
  <si>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</si>
  <si>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</si>
  <si>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</si>
  <si>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</si>
  <si>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</si>
  <si>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</si>
  <si>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</si>
  <si>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</si>
  <si>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</si>
  <si>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</si>
  <si>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</si>
  <si>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</si>
  <si>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</si>
  <si>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</si>
  <si>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</si>
  <si>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</si>
  <si>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</si>
  <si>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</si>
  <si>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</si>
  <si>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</si>
  <si>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</si>
  <si>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</si>
  <si>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</si>
  <si>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</si>
  <si>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</si>
  <si>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</si>
  <si>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</si>
  <si>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</si>
  <si>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</si>
  <si>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</si>
  <si>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</si>
  <si>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</si>
  <si>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</si>
  <si>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</si>
  <si>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</si>
  <si>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</si>
  <si>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</si>
  <si>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</si>
  <si>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</si>
  <si>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</si>
  <si>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</si>
  <si>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</si>
  <si>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</si>
  <si>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</si>
  <si>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</si>
  <si>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</si>
  <si>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</si>
  <si>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</si>
  <si>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</si>
  <si>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</si>
  <si>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</si>
  <si>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</si>
  <si>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</si>
  <si>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</si>
  <si>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</si>
  <si>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</si>
  <si>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</si>
  <si>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</si>
  <si>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</si>
  <si>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</si>
  <si>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</si>
  <si>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</si>
  <si>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</si>
  <si>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</si>
  <si>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</si>
  <si>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</si>
  <si>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</si>
  <si>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</si>
  <si>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</si>
  <si>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</si>
  <si>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</si>
  <si>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</si>
  <si>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</si>
  <si>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</si>
  <si>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</si>
  <si>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</si>
  <si>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</si>
  <si>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</si>
  <si>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</si>
  <si>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</si>
  <si>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</si>
  <si>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</si>
  <si>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</si>
  <si>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</si>
  <si>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</si>
  <si>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</si>
  <si>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</si>
  <si>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</si>
  <si>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</si>
  <si>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</si>
  <si>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</si>
  <si>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</si>
  <si>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</si>
  <si>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</si>
  <si>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</si>
  <si>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</si>
  <si>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</si>
  <si>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</si>
  <si>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</si>
  <si>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</si>
  <si>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</si>
  <si>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</si>
  <si>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</si>
  <si>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</si>
  <si>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</si>
  <si>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</si>
  <si>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</si>
  <si>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</si>
  <si>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</si>
  <si>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</si>
  <si>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</si>
  <si>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</si>
  <si>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</si>
  <si>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</si>
  <si>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</si>
  <si>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</si>
  <si>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</si>
  <si>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</si>
  <si>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</si>
  <si>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</si>
  <si>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</si>
  <si>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</si>
  <si>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</si>
  <si>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</si>
  <si>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</si>
  <si>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</si>
  <si>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</si>
  <si>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</si>
  <si>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</si>
  <si>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</si>
  <si>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</si>
  <si>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</si>
  <si>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</si>
  <si>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</si>
  <si>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</si>
  <si>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</si>
  <si>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</si>
  <si>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</si>
  <si>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</si>
  <si>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</si>
  <si>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</si>
  <si>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</si>
  <si>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</si>
  <si>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</si>
  <si>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</si>
  <si>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</si>
  <si>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</si>
  <si>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</si>
  <si>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</si>
  <si>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</si>
  <si>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</si>
  <si>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</si>
  <si>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</si>
  <si>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</si>
  <si>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</si>
  <si>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</si>
  <si>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</si>
  <si>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</si>
  <si>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</si>
  <si>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</si>
  <si>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</si>
  <si>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</si>
  <si>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</si>
  <si>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</si>
  <si>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</si>
  <si>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</si>
  <si>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</si>
  <si>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</si>
  <si>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</si>
  <si>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</si>
  <si>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</si>
  <si>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</si>
  <si>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</si>
  <si>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</si>
  <si>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</si>
  <si>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</si>
  <si>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</si>
  <si>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</si>
  <si>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</si>
  <si>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</si>
  <si>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</si>
  <si>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</si>
  <si>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</si>
  <si>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</si>
  <si>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</si>
  <si>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</si>
  <si>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</si>
  <si>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</si>
  <si>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</si>
  <si>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</si>
  <si>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</si>
  <si>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</si>
  <si>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</si>
  <si>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</si>
  <si>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</si>
  <si>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</si>
  <si>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</si>
  <si>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</si>
  <si>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</si>
  <si>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</si>
  <si>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</si>
  <si>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</si>
  <si>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</si>
  <si>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</si>
  <si>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</si>
  <si>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</si>
  <si>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</si>
  <si>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</si>
  <si>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</si>
  <si>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</si>
  <si>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</si>
  <si>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</si>
  <si>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</si>
  <si>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</si>
  <si>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</si>
  <si>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</si>
  <si>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</si>
  <si>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</si>
  <si>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</si>
  <si>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</si>
  <si>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</si>
  <si>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</si>
  <si>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</si>
  <si>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</si>
  <si>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</si>
  <si>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</si>
  <si>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</si>
  <si>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</si>
  <si>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</si>
  <si>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</si>
  <si>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</si>
  <si>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</si>
  <si>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</si>
  <si>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</si>
  <si>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</si>
  <si>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</si>
  <si>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</si>
  <si>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</si>
  <si>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</si>
  <si>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</si>
  <si>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</si>
  <si>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</si>
  <si>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</si>
  <si>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</si>
  <si>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</si>
  <si>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</si>
  <si>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</si>
  <si>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</si>
  <si>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</si>
  <si>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</si>
  <si>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</si>
  <si>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</si>
  <si>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</si>
  <si>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</si>
  <si>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</si>
  <si>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</si>
  <si>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</si>
  <si>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</si>
  <si>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</si>
  <si>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</si>
  <si>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</si>
  <si>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</si>
  <si>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</si>
  <si>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</si>
  <si>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</si>
  <si>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</si>
  <si>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</si>
  <si>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</si>
  <si>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</si>
  <si>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</si>
  <si>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</si>
  <si>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</si>
  <si>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</si>
  <si>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</si>
  <si>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</si>
  <si>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</si>
  <si>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</si>
  <si>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</si>
  <si>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</si>
  <si>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</si>
  <si>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</si>
  <si>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</si>
  <si>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</si>
  <si>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</si>
  <si>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</si>
  <si>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</si>
  <si>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</si>
  <si>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</si>
  <si>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</si>
  <si>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</si>
  <si>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</si>
  <si>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</si>
  <si>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</si>
  <si>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</si>
  <si>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</si>
  <si>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</si>
  <si>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</si>
  <si>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</si>
  <si>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</si>
  <si>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</si>
  <si>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</si>
  <si>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</si>
  <si>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</si>
  <si>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</si>
  <si>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</si>
  <si>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</si>
  <si>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</si>
  <si>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</si>
  <si>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</si>
  <si>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</si>
  <si>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</si>
  <si>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</si>
  <si>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</si>
  <si>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</si>
  <si>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</si>
  <si>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</si>
  <si>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</si>
  <si>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</si>
  <si>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</si>
  <si>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</si>
  <si>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</si>
  <si>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</si>
  <si>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</si>
  <si>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</si>
  <si>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</si>
  <si>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</si>
  <si>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</si>
  <si>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</si>
  <si>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</si>
  <si>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</si>
  <si>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</si>
  <si>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</si>
  <si>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</si>
  <si>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</si>
  <si>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</si>
  <si>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</si>
  <si>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</si>
  <si>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</si>
  <si>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</si>
  <si>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</si>
  <si>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</si>
  <si>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</si>
  <si>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</si>
  <si>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</si>
  <si>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</si>
  <si>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</si>
  <si>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</si>
  <si>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</si>
  <si>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</si>
  <si>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</si>
  <si>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</si>
  <si>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</si>
  <si>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</si>
  <si>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</si>
  <si>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</si>
  <si>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</si>
  <si>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</si>
  <si>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</si>
  <si>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</si>
  <si>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</si>
  <si>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</si>
  <si>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</si>
  <si>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</si>
  <si>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</si>
  <si>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</si>
  <si>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</si>
  <si>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</si>
  <si>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</si>
  <si>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</si>
  <si>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</si>
  <si>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</si>
  <si>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</si>
  <si>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</si>
  <si>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</si>
  <si>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</si>
  <si>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</si>
  <si>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</si>
  <si>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</si>
  <si>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</si>
  <si>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</si>
  <si>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</si>
  <si>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</si>
  <si>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</si>
  <si>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</si>
  <si>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</si>
  <si>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</si>
  <si>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</si>
  <si>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</si>
  <si>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</si>
  <si>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</si>
  <si>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</si>
  <si>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</si>
  <si>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</si>
  <si>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</si>
  <si>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</si>
  <si>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</si>
  <si>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</si>
  <si>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</si>
  <si>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</si>
  <si>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</si>
  <si>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</si>
  <si>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</si>
  <si>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</si>
  <si>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</si>
  <si>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</si>
  <si>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</si>
  <si>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</si>
  <si>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</si>
  <si>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</si>
  <si>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</si>
  <si>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</si>
  <si>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</si>
  <si>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</si>
  <si>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</si>
  <si>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</si>
  <si>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</si>
  <si>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</si>
  <si>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</si>
  <si>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</si>
  <si>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</si>
  <si>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</si>
  <si>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</si>
  <si>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</si>
  <si>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</si>
  <si>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</si>
  <si>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</si>
  <si>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</si>
  <si>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</si>
  <si>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</si>
  <si>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</si>
  <si>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</si>
  <si>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</si>
  <si>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</si>
  <si>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</si>
  <si>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</si>
  <si>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</si>
  <si>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</si>
  <si>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</si>
  <si>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</si>
  <si>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</si>
  <si>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</si>
  <si>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</si>
  <si>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</si>
  <si>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</si>
  <si>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</si>
  <si>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</si>
  <si>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</si>
  <si>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</si>
  <si>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</si>
  <si>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</si>
  <si>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</si>
  <si>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</si>
  <si>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</si>
  <si>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</si>
  <si>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</si>
  <si>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</si>
  <si>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</si>
  <si>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</si>
  <si>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</si>
  <si>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</si>
  <si>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</si>
  <si>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</si>
  <si>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</si>
  <si>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</si>
  <si>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</si>
  <si>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</si>
  <si>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</si>
  <si>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</si>
  <si>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</si>
  <si>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</si>
  <si>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</si>
  <si>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</si>
  <si>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</si>
  <si>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</si>
  <si>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</si>
  <si>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</si>
  <si>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</si>
  <si>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</si>
  <si>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</si>
  <si>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</si>
  <si>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</si>
  <si>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</si>
  <si>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</si>
  <si>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</si>
  <si>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</si>
  <si>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</si>
  <si>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</si>
  <si>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</si>
  <si>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</si>
  <si>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</si>
  <si>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</si>
  <si>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</si>
  <si>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</si>
  <si>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</si>
  <si>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</si>
  <si>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</si>
  <si>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</si>
  <si>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</si>
  <si>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</si>
  <si>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</si>
  <si>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</si>
  <si>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</si>
  <si>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</si>
  <si>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</si>
  <si>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</si>
  <si>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</si>
  <si>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</si>
  <si>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</si>
  <si>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</si>
  <si>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</si>
  <si>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</si>
  <si>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</si>
  <si>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</si>
  <si>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</si>
  <si>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</si>
  <si>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</si>
  <si>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</si>
  <si>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</si>
  <si>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</si>
  <si>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</si>
  <si>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</si>
  <si>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</si>
  <si>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</si>
  <si>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</si>
  <si>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</si>
  <si>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</si>
  <si>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</si>
  <si>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</si>
  <si>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</si>
  <si>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</si>
  <si>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</si>
  <si>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</si>
  <si>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</si>
  <si>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</si>
  <si>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</si>
  <si>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</si>
  <si>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</si>
  <si>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</si>
  <si>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</si>
  <si>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</si>
  <si>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</si>
  <si>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</si>
  <si>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</si>
  <si>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</si>
  <si>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</si>
  <si>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</si>
  <si>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</si>
  <si>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</si>
  <si>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</si>
  <si>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</si>
  <si>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</si>
  <si>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</si>
  <si>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</si>
  <si>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</si>
  <si>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</si>
  <si>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</si>
  <si>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</si>
  <si>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</si>
  <si>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</si>
  <si>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</si>
  <si>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</si>
  <si>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</si>
  <si>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</si>
  <si>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</si>
  <si>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</si>
  <si>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</si>
  <si>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</si>
  <si>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</si>
  <si>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</si>
  <si>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</si>
  <si>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</si>
  <si>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</si>
  <si>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</si>
  <si>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</si>
  <si>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</si>
  <si>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</si>
  <si>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</si>
  <si>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</si>
  <si>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</si>
  <si>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</si>
  <si>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</si>
  <si>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</si>
  <si>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</si>
  <si>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</si>
  <si>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</si>
  <si>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</si>
  <si>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</si>
  <si>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</si>
  <si>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</si>
  <si>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</si>
  <si>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</si>
  <si>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</si>
  <si>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</si>
  <si>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</si>
  <si>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</si>
  <si>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</si>
  <si>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</si>
  <si>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</si>
  <si>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</si>
  <si>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</si>
  <si>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</si>
  <si>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</si>
  <si>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</si>
  <si>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</si>
  <si>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</si>
  <si>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</si>
  <si>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</si>
  <si>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</si>
  <si>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</si>
  <si>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</si>
  <si>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</si>
  <si>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</si>
  <si>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</si>
  <si>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</si>
  <si>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</si>
  <si>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</si>
  <si>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</si>
  <si>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</si>
  <si>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</si>
  <si>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</si>
  <si>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</si>
  <si>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</si>
  <si>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</si>
  <si>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</si>
  <si>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</si>
  <si>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</si>
  <si>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</si>
  <si>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</si>
  <si>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</si>
  <si>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</si>
  <si>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</si>
  <si>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</si>
  <si>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</si>
  <si>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</si>
  <si>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</si>
  <si>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</si>
  <si>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</si>
  <si>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</si>
  <si>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</si>
  <si>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</si>
  <si>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</si>
  <si>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</si>
  <si>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</si>
  <si>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</si>
  <si>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</si>
  <si>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</si>
  <si>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</si>
  <si>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</si>
  <si>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</si>
  <si>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</si>
  <si>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</si>
  <si>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</si>
  <si>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</si>
  <si>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</si>
  <si>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</si>
  <si>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</si>
  <si>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</si>
  <si>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</si>
  <si>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</si>
  <si>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</si>
  <si>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</si>
  <si>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</si>
  <si>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</si>
  <si>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</si>
  <si>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</si>
  <si>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</si>
  <si>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</si>
  <si>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</si>
  <si>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</si>
  <si>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</si>
  <si>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</si>
  <si>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</si>
  <si>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</si>
  <si>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</si>
  <si>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</si>
  <si>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</si>
  <si>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</si>
  <si>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</si>
  <si>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</si>
  <si>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</si>
  <si>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</si>
  <si>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</si>
  <si>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</si>
  <si>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</si>
  <si>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</si>
  <si>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</si>
  <si>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</si>
  <si>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</si>
  <si>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</si>
  <si>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</si>
  <si>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</si>
  <si>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</si>
  <si>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</si>
  <si>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</si>
  <si>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</si>
  <si>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</si>
  <si>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</si>
  <si>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</si>
  <si>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</si>
  <si>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</si>
  <si>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</si>
  <si>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</si>
  <si>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</si>
  <si>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</si>
  <si>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</si>
  <si>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</si>
  <si>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</si>
  <si>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</si>
  <si>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</si>
  <si>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</si>
  <si>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</si>
  <si>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</si>
  <si>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</si>
  <si>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</si>
  <si>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</si>
  <si>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</si>
  <si>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</si>
  <si>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</si>
  <si>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</si>
  <si>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</si>
  <si>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</si>
  <si>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</si>
  <si>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</si>
  <si>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</si>
  <si>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</si>
  <si>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</si>
  <si>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</si>
  <si>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</si>
  <si>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</si>
  <si>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</si>
  <si>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</si>
  <si>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</si>
  <si>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</si>
  <si>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</si>
  <si>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</si>
  <si>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</si>
  <si>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</si>
  <si>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</si>
  <si>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</si>
  <si>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</si>
  <si>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</si>
  <si>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</si>
  <si>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</si>
  <si>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</si>
  <si>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</si>
  <si>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</si>
  <si>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</si>
  <si>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</si>
  <si>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</si>
  <si>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</si>
  <si>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</si>
  <si>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</si>
  <si>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</si>
  <si>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</si>
  <si>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</si>
  <si>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</si>
  <si>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</si>
  <si>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</si>
  <si>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</si>
  <si>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</si>
  <si>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</si>
  <si>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</si>
  <si>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</si>
  <si>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</si>
  <si>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</si>
  <si>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</si>
  <si>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</si>
  <si>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</si>
  <si>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</si>
  <si>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</si>
  <si>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</si>
  <si>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</si>
  <si>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</si>
  <si>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</si>
  <si>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</si>
  <si>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</si>
  <si>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</si>
  <si>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</si>
  <si>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</si>
  <si>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</si>
  <si>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</si>
  <si>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</si>
  <si>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</si>
  <si>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</si>
  <si>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</si>
  <si>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</si>
  <si>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</si>
  <si>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</si>
  <si>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</si>
  <si>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</si>
  <si>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</si>
  <si>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</si>
  <si>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</si>
  <si>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</si>
  <si>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</si>
  <si>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</si>
  <si>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</si>
  <si>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</si>
  <si>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</si>
  <si>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</si>
  <si>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</si>
  <si>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</si>
  <si>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</si>
  <si>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</si>
  <si>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</si>
  <si>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</si>
  <si>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</si>
  <si>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</si>
  <si>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</si>
  <si>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</si>
  <si>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</si>
  <si>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</si>
  <si>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</si>
  <si>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</si>
  <si>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</si>
  <si>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</si>
  <si>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</si>
  <si>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</si>
  <si>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</si>
  <si>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</si>
  <si>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</si>
  <si>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</si>
  <si>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</si>
  <si>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</si>
  <si>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</si>
  <si>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</si>
  <si>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</si>
  <si>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</si>
  <si>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</si>
  <si>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</si>
  <si>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</si>
  <si>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</si>
  <si>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</si>
  <si>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</si>
  <si>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</si>
  <si>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</si>
  <si>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</si>
  <si>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</si>
  <si>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</si>
  <si>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</si>
  <si>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</si>
  <si>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</si>
  <si>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</si>
  <si>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</si>
  <si>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</si>
  <si>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</si>
  <si>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</si>
  <si>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</si>
  <si>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</si>
  <si>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</si>
  <si>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</si>
  <si>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</si>
  <si>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</si>
  <si>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</si>
  <si>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</si>
  <si>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</si>
  <si>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</si>
  <si>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</si>
  <si>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</si>
  <si>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</si>
  <si>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</si>
  <si>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</si>
  <si>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</si>
  <si>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</si>
  <si>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</si>
  <si>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</si>
  <si>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</si>
  <si>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</si>
  <si>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</si>
  <si>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</si>
  <si>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</si>
  <si>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</si>
  <si>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</si>
  <si>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</si>
  <si>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</si>
  <si>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</si>
  <si>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</si>
  <si>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</si>
  <si>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</si>
  <si>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</si>
  <si>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</si>
  <si>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</si>
  <si>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</si>
  <si>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</si>
  <si>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</si>
  <si>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</si>
  <si>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</si>
  <si>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</si>
  <si>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</si>
  <si>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</si>
  <si>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</si>
  <si>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</si>
  <si>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</si>
  <si>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</si>
  <si>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</si>
  <si>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</si>
  <si>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</si>
  <si>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</si>
  <si>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</si>
  <si>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</si>
  <si>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</si>
  <si>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</si>
  <si>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</si>
  <si>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</si>
  <si>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</si>
  <si>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</si>
  <si>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</si>
  <si>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</si>
  <si>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</si>
  <si>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</si>
  <si>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</si>
  <si>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</si>
  <si>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</si>
  <si>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</si>
  <si>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</si>
  <si>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</si>
  <si>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</si>
  <si>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</si>
  <si>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</si>
  <si>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</si>
  <si>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</si>
  <si>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</si>
  <si>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</si>
  <si>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</si>
  <si>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</si>
  <si>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</si>
  <si>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</si>
  <si>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</si>
  <si>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</si>
  <si>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</si>
  <si>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</si>
  <si>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</si>
  <si>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</si>
  <si>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</si>
  <si>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</si>
  <si>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</si>
  <si>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</si>
  <si>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</si>
  <si>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</si>
  <si>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</si>
  <si>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</si>
  <si>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</si>
  <si>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</si>
  <si>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</si>
  <si>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</si>
  <si>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</si>
  <si>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</si>
  <si>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</si>
  <si>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</si>
  <si>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</si>
  <si>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</si>
  <si>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</si>
  <si>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</si>
  <si>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</si>
  <si>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</si>
  <si>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</si>
  <si>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</si>
  <si>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</si>
  <si>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</si>
  <si>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</si>
  <si>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</si>
  <si>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</si>
  <si>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</si>
  <si>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</si>
  <si>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</si>
  <si>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</si>
  <si>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</si>
  <si>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</si>
  <si>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</si>
  <si>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</si>
  <si>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</si>
  <si>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</si>
  <si>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</si>
  <si>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</si>
  <si>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</si>
  <si>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</si>
  <si>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</si>
  <si>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</si>
  <si>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</si>
  <si>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</si>
  <si>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</si>
  <si>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</si>
  <si>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</si>
  <si>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</si>
  <si>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</si>
  <si>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</si>
  <si>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</si>
  <si>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</si>
  <si>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</si>
  <si>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</si>
  <si>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</si>
  <si>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</si>
  <si>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</si>
  <si>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</si>
  <si>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</si>
  <si>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</si>
  <si>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</si>
  <si>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</si>
  <si>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</si>
  <si>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</si>
  <si>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</si>
  <si>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</si>
  <si>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</si>
  <si>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</si>
  <si>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</si>
  <si>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</si>
  <si>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</si>
  <si>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</si>
  <si>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</si>
  <si>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</si>
  <si>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</si>
  <si>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</si>
  <si>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</si>
  <si>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</si>
  <si>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</si>
  <si>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</si>
  <si>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</si>
  <si>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</si>
  <si>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</si>
  <si>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</si>
  <si>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</si>
  <si>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</si>
  <si>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</si>
  <si>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</si>
  <si>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</si>
  <si>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</si>
  <si>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</si>
  <si>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</si>
  <si>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</si>
  <si>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</si>
  <si>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</si>
  <si>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</si>
  <si>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</si>
  <si>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</si>
  <si>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</si>
  <si>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</si>
  <si>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</si>
  <si>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</si>
  <si>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</si>
  <si>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</si>
  <si>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</si>
  <si>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</si>
  <si>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</si>
  <si>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</si>
  <si>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</si>
  <si>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</si>
  <si>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</si>
  <si>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</si>
  <si>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</si>
  <si>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</si>
  <si>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</si>
  <si>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</si>
  <si>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</si>
  <si>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</si>
  <si>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</si>
  <si>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</si>
  <si>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</si>
  <si>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</si>
  <si>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</si>
  <si>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</si>
  <si>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</si>
  <si>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</si>
  <si>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</si>
  <si>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</si>
  <si>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</si>
  <si>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</si>
  <si>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</si>
  <si>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</si>
  <si>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</si>
  <si>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</si>
  <si>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</si>
  <si>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</si>
  <si>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</si>
  <si>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</si>
  <si>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</si>
  <si>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</si>
  <si>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</si>
  <si>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</si>
  <si>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</si>
  <si>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</si>
  <si>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</si>
  <si>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</si>
  <si>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</si>
  <si>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</si>
  <si>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</si>
  <si>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</si>
  <si>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</si>
  <si>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</si>
  <si>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</si>
  <si>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</si>
  <si>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</si>
  <si>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</si>
  <si>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</si>
  <si>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</si>
  <si>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</si>
  <si>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</si>
  <si>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</si>
  <si>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</si>
  <si>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</si>
  <si>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</si>
  <si>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</si>
  <si>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</si>
  <si>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</si>
  <si>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</si>
  <si>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</si>
  <si>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</si>
  <si>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</si>
  <si>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</si>
  <si>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</si>
  <si>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</si>
  <si>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</si>
  <si>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</si>
  <si>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</si>
  <si>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</si>
  <si>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</si>
  <si>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</si>
  <si>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</si>
  <si>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</si>
  <si>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</si>
  <si>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</si>
  <si>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</si>
  <si>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</si>
  <si>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</si>
  <si>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</si>
  <si>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</si>
  <si>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</si>
  <si>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</si>
  <si>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</si>
  <si>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</si>
  <si>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</si>
  <si>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</si>
  <si>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</si>
  <si>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</si>
  <si>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</si>
  <si>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</si>
  <si>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</si>
  <si>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</si>
  <si>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</si>
  <si>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</si>
  <si>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</si>
  <si>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</si>
  <si>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</si>
  <si>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</si>
  <si>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</si>
  <si>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</si>
  <si>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</si>
  <si>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</si>
  <si>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</si>
  <si>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</si>
  <si>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</si>
  <si>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</si>
  <si>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</si>
  <si>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</si>
  <si>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</si>
  <si>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</si>
  <si>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</si>
  <si>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</si>
  <si>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</si>
  <si>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</si>
  <si>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</si>
  <si>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</si>
  <si>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</si>
  <si>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</si>
  <si>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</si>
  <si>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</si>
  <si>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</si>
  <si>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</si>
  <si>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</si>
  <si>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</si>
  <si>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</si>
  <si>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</si>
  <si>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</si>
  <si>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</si>
  <si>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</si>
  <si>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</si>
  <si>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</si>
  <si>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</si>
  <si>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</si>
  <si>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</si>
  <si>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</si>
  <si>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</si>
  <si>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</si>
  <si>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</si>
  <si>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</si>
  <si>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</si>
  <si>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</si>
  <si>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</si>
  <si>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</si>
  <si>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</si>
  <si>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</si>
  <si>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</si>
  <si>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</si>
  <si>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</si>
  <si>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</si>
  <si>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</si>
  <si>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</si>
  <si>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</si>
  <si>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</si>
  <si>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</si>
  <si>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</si>
  <si>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</si>
  <si>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</si>
  <si>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</si>
  <si>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</si>
  <si>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</si>
  <si>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</si>
  <si>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</si>
  <si>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</si>
  <si>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</si>
  <si>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</si>
  <si>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</si>
  <si>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</si>
  <si>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</si>
  <si>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</si>
  <si>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</si>
  <si>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</si>
  <si>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</si>
  <si>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</si>
  <si>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</si>
  <si>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</si>
  <si>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</si>
  <si>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</si>
  <si>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</si>
  <si>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</si>
  <si>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</si>
  <si>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</si>
  <si>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</si>
  <si>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</si>
  <si>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</si>
  <si>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</si>
  <si>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</si>
  <si>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</si>
  <si>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</si>
  <si>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</si>
  <si>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</si>
  <si>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</si>
  <si>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</si>
  <si>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</si>
  <si>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</si>
  <si>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</si>
  <si>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</si>
  <si>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</si>
  <si>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</si>
  <si>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</si>
  <si>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</si>
  <si>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</si>
  <si>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</si>
  <si>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</si>
  <si>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</si>
  <si>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</si>
  <si>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</si>
  <si>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</si>
  <si>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</si>
  <si>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</si>
  <si>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</si>
  <si>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</si>
  <si>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</si>
  <si>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</si>
  <si>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</si>
  <si>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</si>
  <si>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</si>
  <si>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</si>
  <si>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</si>
  <si>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</si>
  <si>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</si>
  <si>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</si>
  <si>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</si>
  <si>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</si>
  <si>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</si>
  <si>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</si>
  <si>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</si>
  <si>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</si>
  <si>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</si>
  <si>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</si>
  <si>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</si>
  <si>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</si>
  <si>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</si>
  <si>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</si>
  <si>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</si>
  <si>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</si>
  <si>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</si>
  <si>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</si>
  <si>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</si>
  <si>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</si>
  <si>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</si>
  <si>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</si>
  <si>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</si>
  <si>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</si>
  <si>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</si>
  <si>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</si>
  <si>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</si>
  <si>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</si>
  <si>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</si>
  <si>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</si>
  <si>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</si>
  <si>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</si>
  <si>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</si>
  <si>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</si>
  <si>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</si>
  <si>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</si>
  <si>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</si>
  <si>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</si>
  <si>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</si>
  <si>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</si>
  <si>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</si>
  <si>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</si>
  <si>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</si>
  <si>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</si>
  <si>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</si>
  <si>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</si>
  <si>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</si>
  <si>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</si>
  <si>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</si>
  <si>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</si>
  <si>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</si>
  <si>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</si>
  <si>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</si>
  <si>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</si>
  <si>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</si>
  <si>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</si>
  <si>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</si>
  <si>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</si>
  <si>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</si>
  <si>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</si>
  <si>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</si>
  <si>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</si>
  <si>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</si>
  <si>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</si>
  <si>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</si>
  <si>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</si>
  <si>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</si>
  <si>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</si>
  <si>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</si>
  <si>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</si>
  <si>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</si>
  <si>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</si>
  <si>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</si>
  <si>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</si>
  <si>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</si>
  <si>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</si>
  <si>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</si>
  <si>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</si>
  <si>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</si>
  <si>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</si>
  <si>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</si>
  <si>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</si>
  <si>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</si>
  <si>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</si>
  <si>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</si>
  <si>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</si>
  <si>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</si>
  <si>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</si>
  <si>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</si>
  <si>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</si>
  <si>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</si>
  <si>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</si>
  <si>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</si>
  <si>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</si>
  <si>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</si>
  <si>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</si>
  <si>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</si>
  <si>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</si>
  <si>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</si>
  <si>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</si>
  <si>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</si>
  <si>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</si>
  <si>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</si>
  <si>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</si>
  <si>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</si>
  <si>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</si>
  <si>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</si>
  <si>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</si>
  <si>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</si>
  <si>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</si>
  <si>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</si>
  <si>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</si>
  <si>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</si>
  <si>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</si>
  <si>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</si>
  <si>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</si>
  <si>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</si>
  <si>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</si>
  <si>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</si>
  <si>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</si>
  <si>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</si>
  <si>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</si>
  <si>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</si>
  <si>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</si>
  <si>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</si>
  <si>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</si>
  <si>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</si>
  <si>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</si>
  <si>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</si>
  <si>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</si>
  <si>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</si>
  <si>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</si>
  <si>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</si>
  <si>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</si>
  <si>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</si>
  <si>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</si>
  <si>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</si>
  <si>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</si>
  <si>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</si>
  <si>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</si>
  <si>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</si>
  <si>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</si>
  <si>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</si>
  <si>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</si>
  <si>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</si>
  <si>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</si>
  <si>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</si>
  <si>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</si>
  <si>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</si>
  <si>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</si>
  <si>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</si>
  <si>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</si>
  <si>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</si>
  <si>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</si>
  <si>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</si>
  <si>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</si>
  <si>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</si>
  <si>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</si>
  <si>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</si>
  <si>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</si>
  <si>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</si>
  <si>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</si>
  <si>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</si>
  <si>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</si>
  <si>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</si>
  <si>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</si>
  <si>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</si>
  <si>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</si>
  <si>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</si>
  <si>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</si>
  <si>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</si>
  <si>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</si>
  <si>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</si>
  <si>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</si>
  <si>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</si>
  <si>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</si>
  <si>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</si>
  <si>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</si>
  <si>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</si>
  <si>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</si>
  <si>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</si>
  <si>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</si>
  <si>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</si>
  <si>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</si>
  <si>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</si>
  <si>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</si>
  <si>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</si>
  <si>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</si>
  <si>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</si>
  <si>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</si>
  <si>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</si>
  <si>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</si>
  <si>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</si>
  <si>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</si>
  <si>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</si>
  <si>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</si>
  <si>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</si>
  <si>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</si>
  <si>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</si>
  <si>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</si>
  <si>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</si>
  <si>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</si>
  <si>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</si>
  <si>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</si>
  <si>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</si>
  <si>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</si>
  <si>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</si>
  <si>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</si>
  <si>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</si>
  <si>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</si>
  <si>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</si>
  <si>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</si>
  <si>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</si>
  <si>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</si>
  <si>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</si>
  <si>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</si>
  <si>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</si>
  <si>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</si>
  <si>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</si>
  <si>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</si>
  <si>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</si>
  <si>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</si>
  <si>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</si>
  <si>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</si>
  <si>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</si>
  <si>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</si>
  <si>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</si>
  <si>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</si>
  <si>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</si>
  <si>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</si>
  <si>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</si>
  <si>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</si>
  <si>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</si>
  <si>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</si>
  <si>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</si>
  <si>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</si>
  <si>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</si>
  <si>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</si>
  <si>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</si>
  <si>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</si>
  <si>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</si>
  <si>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</si>
  <si>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</si>
  <si>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</si>
  <si>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</si>
  <si>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</si>
  <si>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</si>
  <si>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</si>
  <si>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</si>
  <si>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</si>
  <si>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</si>
  <si>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</si>
  <si>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</si>
  <si>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</si>
  <si>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</si>
  <si>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</si>
  <si>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</si>
  <si>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</si>
  <si>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</si>
  <si>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</si>
  <si>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</si>
  <si>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</si>
  <si>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</si>
  <si>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</si>
  <si>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</si>
  <si>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</si>
  <si>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</si>
  <si>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</si>
  <si>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</si>
  <si>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</si>
  <si>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</si>
  <si>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</si>
  <si>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</si>
  <si>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</si>
  <si>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</si>
  <si>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</si>
  <si>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</si>
  <si>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</si>
  <si>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</si>
  <si>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</si>
  <si>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</si>
  <si>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</si>
  <si>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</si>
  <si>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</si>
  <si>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</si>
  <si>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</si>
  <si>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</si>
  <si>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</si>
  <si>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</si>
  <si>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</si>
  <si>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</si>
  <si>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</si>
  <si>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</si>
  <si>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</si>
  <si>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</si>
  <si>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</si>
  <si>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</si>
  <si>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</si>
  <si>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</si>
  <si>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</si>
  <si>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</si>
  <si>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</si>
  <si>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</si>
  <si>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</si>
  <si>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</si>
  <si>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</si>
  <si>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</si>
  <si>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</si>
  <si>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</si>
  <si>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</si>
  <si>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</si>
  <si>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</si>
  <si>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</si>
  <si>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</si>
  <si>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</si>
  <si>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</si>
  <si>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</si>
  <si>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</si>
  <si>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</si>
  <si>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</si>
  <si>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</si>
  <si>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</si>
  <si>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</si>
  <si>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</si>
  <si>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</si>
  <si>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</si>
  <si>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</si>
  <si>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</si>
  <si>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</si>
  <si>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</si>
  <si>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</si>
  <si>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</si>
  <si>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</si>
  <si>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</si>
  <si>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</si>
  <si>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</si>
  <si>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</si>
  <si>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</si>
  <si>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</si>
  <si>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</si>
  <si>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</si>
  <si>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</si>
  <si>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</si>
  <si>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</si>
  <si>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</si>
  <si>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</si>
  <si>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</si>
  <si>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</si>
  <si>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</si>
  <si>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</si>
  <si>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</si>
  <si>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</si>
  <si>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</si>
  <si>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</si>
  <si>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</si>
  <si>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</si>
  <si>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</si>
  <si>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</si>
  <si>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</si>
  <si>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</si>
  <si>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</si>
  <si>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</si>
  <si>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</si>
  <si>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</si>
  <si>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</si>
  <si>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</si>
  <si>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</si>
  <si>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</si>
  <si>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</si>
  <si>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</si>
  <si>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</si>
  <si>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</si>
  <si>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</si>
  <si>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</si>
  <si>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</si>
  <si>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</si>
  <si>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</si>
  <si>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</si>
  <si>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</si>
  <si>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</si>
  <si>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</si>
  <si>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</si>
  <si>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</si>
  <si>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</si>
  <si>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</si>
  <si>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</si>
  <si>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</si>
  <si>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</si>
  <si>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</si>
  <si>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</si>
  <si>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</si>
  <si>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</si>
  <si>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</si>
  <si>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</si>
  <si>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</si>
  <si>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</si>
  <si>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</si>
  <si>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</si>
  <si>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</si>
  <si>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</si>
  <si>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</si>
  <si>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</si>
  <si>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</si>
  <si>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</si>
  <si>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</si>
  <si>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</si>
  <si>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</si>
  <si>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</si>
  <si>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</si>
  <si>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</si>
  <si>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</si>
  <si>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</si>
  <si>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</si>
  <si>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</si>
  <si>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</si>
  <si>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</si>
  <si>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</si>
  <si>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</si>
  <si>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</si>
  <si>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</si>
  <si>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</si>
  <si>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</si>
  <si>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</si>
  <si>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</si>
  <si>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</si>
  <si>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</si>
  <si>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</si>
  <si>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</si>
  <si>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</si>
  <si>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</si>
  <si>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</si>
  <si>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</si>
  <si>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</si>
  <si>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</si>
  <si>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</si>
  <si>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</si>
  <si>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</si>
  <si>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</si>
  <si>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</si>
  <si>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</si>
  <si>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</si>
  <si>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</si>
  <si>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</si>
  <si>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</si>
  <si>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</si>
  <si>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</si>
  <si>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</si>
  <si>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</si>
  <si>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</si>
  <si>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</si>
  <si>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</si>
  <si>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</si>
  <si>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</si>
  <si>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</si>
  <si>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</si>
  <si>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</si>
  <si>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</si>
  <si>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</si>
  <si>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</si>
  <si>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</si>
  <si>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</si>
  <si>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</si>
  <si>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</si>
  <si>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</si>
  <si>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</si>
  <si>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</si>
  <si>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</si>
  <si>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</si>
  <si>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</si>
  <si>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</si>
  <si>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</si>
  <si>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</si>
  <si>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</si>
  <si>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</si>
  <si>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</si>
  <si>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</si>
  <si>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</si>
  <si>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</si>
  <si>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</si>
  <si>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</si>
  <si>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</si>
  <si>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</si>
  <si>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</si>
  <si>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</si>
  <si>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</si>
  <si>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</si>
  <si>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</si>
  <si>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</si>
  <si>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</si>
  <si>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</si>
  <si>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</si>
  <si>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</si>
  <si>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</si>
  <si>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</si>
  <si>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</si>
  <si>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</si>
  <si>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</si>
  <si>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</si>
  <si>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</si>
  <si>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</si>
  <si>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</si>
  <si>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</si>
  <si>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</si>
  <si>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</si>
  <si>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</si>
  <si>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</si>
  <si>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</si>
  <si>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</si>
  <si>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</si>
  <si>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</si>
  <si>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</si>
  <si>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</si>
  <si>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</si>
  <si>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</si>
  <si>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</si>
  <si>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</si>
  <si>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</si>
  <si>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</si>
  <si>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</si>
  <si>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</si>
  <si>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</si>
  <si>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</si>
  <si>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</si>
  <si>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</si>
  <si>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</si>
  <si>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</si>
  <si>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</si>
  <si>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</si>
  <si>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</si>
  <si>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</si>
  <si>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</si>
  <si>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</si>
  <si>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</si>
  <si>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</si>
  <si>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</si>
  <si>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</si>
  <si>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</si>
  <si>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</si>
  <si>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</si>
  <si>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</si>
  <si>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</si>
  <si>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</si>
  <si>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</si>
  <si>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</si>
  <si>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</si>
  <si>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</si>
  <si>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</si>
  <si>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</si>
  <si>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</si>
  <si>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</si>
  <si>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</si>
  <si>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</si>
  <si>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</si>
  <si>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</si>
  <si>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</si>
  <si>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</si>
  <si>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</si>
  <si>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</si>
  <si>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</si>
  <si>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</si>
  <si>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</si>
  <si>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</si>
  <si>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</si>
  <si>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</si>
  <si>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</si>
  <si>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</si>
  <si>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</si>
  <si>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</si>
  <si>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</si>
  <si>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</si>
  <si>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</si>
  <si>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</si>
  <si>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</si>
  <si>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</si>
  <si>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</si>
  <si>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</si>
  <si>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</si>
  <si>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</si>
  <si>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</si>
  <si>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</si>
  <si>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</si>
  <si>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</si>
  <si>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</si>
  <si>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</si>
  <si>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</si>
  <si>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</si>
  <si>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</si>
  <si>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</si>
  <si>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</si>
  <si>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</si>
  <si>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</si>
  <si>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</si>
  <si>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</si>
  <si>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</si>
  <si>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</si>
  <si>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</si>
  <si>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</si>
  <si>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</si>
  <si>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</si>
  <si>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</si>
  <si>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</si>
  <si>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</si>
  <si>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</si>
  <si>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</si>
  <si>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</si>
  <si>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</si>
  <si>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</si>
  <si>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</si>
  <si>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</si>
  <si>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</si>
  <si>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</si>
  <si>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</si>
  <si>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</si>
  <si>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</si>
  <si>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</si>
  <si>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</si>
  <si>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</si>
  <si>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</si>
  <si>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</si>
  <si>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</si>
  <si>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</si>
  <si>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</si>
  <si>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</si>
  <si>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</si>
  <si>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</si>
  <si>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</si>
  <si>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</si>
  <si>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</si>
  <si>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</si>
  <si>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</si>
  <si>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</si>
  <si>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</si>
  <si>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</si>
  <si>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</si>
  <si>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</si>
  <si>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</si>
  <si>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</si>
  <si>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</si>
  <si>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</si>
  <si>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</si>
  <si>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</si>
  <si>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</si>
  <si>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</si>
  <si>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</si>
  <si>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</si>
  <si>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</si>
  <si>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</si>
  <si>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</si>
  <si>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</si>
  <si>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</si>
  <si>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</si>
  <si>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</si>
  <si>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</si>
  <si>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</si>
  <si>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</si>
  <si>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</si>
  <si>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</si>
  <si>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</si>
  <si>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</si>
  <si>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</si>
  <si>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</si>
  <si>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</si>
  <si>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</si>
  <si>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</si>
  <si>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</si>
  <si>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</si>
  <si>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</si>
  <si>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</si>
  <si>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</si>
  <si>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</si>
  <si>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</si>
  <si>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</si>
  <si>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</si>
  <si>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</si>
  <si>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</si>
  <si>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</si>
  <si>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</si>
  <si>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</si>
  <si>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</si>
  <si>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</si>
  <si>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</si>
  <si>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</si>
  <si>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</si>
  <si>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</si>
  <si>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</si>
  <si>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</si>
  <si>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</si>
  <si>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</si>
  <si>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</si>
  <si>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</si>
  <si>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</si>
  <si>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</si>
  <si>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</si>
  <si>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</si>
  <si>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</si>
  <si>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</si>
  <si>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</si>
  <si>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</si>
  <si>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</si>
  <si>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</si>
  <si>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</si>
  <si>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</si>
  <si>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</si>
  <si>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</si>
  <si>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</si>
  <si>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</si>
  <si>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</si>
  <si>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</si>
  <si>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</si>
  <si>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</si>
  <si>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</si>
  <si>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</si>
  <si>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</si>
  <si>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</si>
  <si>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</si>
  <si>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</si>
  <si>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</si>
  <si>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</si>
  <si>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</si>
  <si>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</si>
  <si>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</si>
  <si>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</si>
  <si>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</si>
  <si>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</si>
  <si>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</si>
  <si>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</si>
  <si>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</si>
  <si>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</si>
  <si>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</si>
  <si>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</si>
  <si>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</si>
  <si>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</si>
  <si>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</si>
  <si>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</si>
  <si>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</si>
  <si>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</si>
  <si>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</si>
  <si>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</si>
  <si>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</si>
  <si>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</si>
  <si>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</si>
  <si>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</si>
  <si>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</si>
  <si>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</si>
  <si>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</si>
  <si>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</si>
  <si>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</si>
  <si>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</si>
  <si>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</si>
  <si>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</si>
  <si>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</si>
  <si>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</si>
  <si>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</si>
  <si>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</si>
  <si>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</si>
  <si>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</si>
  <si>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</si>
  <si>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</si>
  <si>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</si>
  <si>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</si>
  <si>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</si>
  <si>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</si>
  <si>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</si>
  <si>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</si>
  <si>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</si>
  <si>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</si>
  <si>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</si>
  <si>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</si>
  <si>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</si>
  <si>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</si>
  <si>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</si>
  <si>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</si>
  <si>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</si>
  <si>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</si>
  <si>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</si>
  <si>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</si>
  <si>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</si>
  <si>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</si>
  <si>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</si>
  <si>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</si>
  <si>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</si>
  <si>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</si>
  <si>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</si>
  <si>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</si>
  <si>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</si>
  <si>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</si>
  <si>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</si>
  <si>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</si>
  <si>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</si>
  <si>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</si>
  <si>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</si>
  <si>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</si>
  <si>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</si>
  <si>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</si>
  <si>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</si>
  <si>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</si>
  <si>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</si>
  <si>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</si>
  <si>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</si>
  <si>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</si>
  <si>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</si>
  <si>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</si>
  <si>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</si>
  <si>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</si>
  <si>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</si>
  <si>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</si>
  <si>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</si>
  <si>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</si>
  <si>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</si>
  <si>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</si>
  <si>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</si>
  <si>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</si>
  <si>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</si>
  <si>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</si>
  <si>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</si>
  <si>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</si>
  <si>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</si>
  <si>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</si>
  <si>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</si>
  <si>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</si>
  <si>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</si>
  <si>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</si>
  <si>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</si>
  <si>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</si>
  <si>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</si>
  <si>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</si>
  <si>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</si>
  <si>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</si>
  <si>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</si>
  <si>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</si>
  <si>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</si>
  <si>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</si>
  <si>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</si>
  <si>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</si>
  <si>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</si>
  <si>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</si>
  <si>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</si>
  <si>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</si>
  <si>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</si>
  <si>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</si>
  <si>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</si>
  <si>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</si>
  <si>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</si>
  <si>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</si>
  <si>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</si>
  <si>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</si>
  <si>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</si>
  <si>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</si>
  <si>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</si>
  <si>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</si>
  <si>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</si>
  <si>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</si>
  <si>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</si>
  <si>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</si>
  <si>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</si>
  <si>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</si>
  <si>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</si>
  <si>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</si>
  <si>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</si>
  <si>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</si>
  <si>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</si>
  <si>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</si>
  <si>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</si>
  <si>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</si>
  <si>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</si>
  <si>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</si>
  <si>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</si>
  <si>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</si>
  <si>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</si>
  <si>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</si>
  <si>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</si>
  <si>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</si>
  <si>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</si>
  <si>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</si>
  <si>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</si>
  <si>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</si>
  <si>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</si>
  <si>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</si>
  <si>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</si>
  <si>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</si>
  <si>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</si>
  <si>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</si>
  <si>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</si>
  <si>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</si>
  <si>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</si>
  <si>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</si>
  <si>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</si>
  <si>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</si>
  <si>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</si>
  <si>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</si>
  <si>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</si>
  <si>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</si>
  <si>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</si>
  <si>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</si>
  <si>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</si>
  <si>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</si>
  <si>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</si>
  <si>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</si>
  <si>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</si>
  <si>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</si>
  <si>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</si>
  <si>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</si>
  <si>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</si>
  <si>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</si>
  <si>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</si>
  <si>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</si>
  <si>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</si>
  <si>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</si>
  <si>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</si>
  <si>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</si>
  <si>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</si>
  <si>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</si>
  <si>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</si>
  <si>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</si>
  <si>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</si>
  <si>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</si>
  <si>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</si>
  <si>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</si>
  <si>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</si>
  <si>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</si>
  <si>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</si>
  <si>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</si>
  <si>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</si>
  <si>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</si>
  <si>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</si>
  <si>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</si>
  <si>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</si>
  <si>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</si>
  <si>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</si>
  <si>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</si>
  <si>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</si>
  <si>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</si>
  <si>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</si>
  <si>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</si>
  <si>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</si>
  <si>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</si>
  <si>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</si>
  <si>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</si>
  <si>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</si>
  <si>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</si>
  <si>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</si>
  <si>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</si>
  <si>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</si>
  <si>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</si>
  <si>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</si>
  <si>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</si>
  <si>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</si>
  <si>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</si>
  <si>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</si>
  <si>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</si>
  <si>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</si>
  <si>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</si>
  <si>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</si>
  <si>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</si>
  <si>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</si>
  <si>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</si>
  <si>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</si>
  <si>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</si>
  <si>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</si>
  <si>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</si>
  <si>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</si>
  <si>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</si>
  <si>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</si>
  <si>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</si>
  <si>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</si>
  <si>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</si>
  <si>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</si>
  <si>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</si>
  <si>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</si>
  <si>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</si>
  <si>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</si>
  <si>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</si>
  <si>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</si>
  <si>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</si>
  <si>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</si>
  <si>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</si>
  <si>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</si>
  <si>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</si>
  <si>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</si>
  <si>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</si>
  <si>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</si>
  <si>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</si>
  <si>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</si>
  <si>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</si>
  <si>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</si>
  <si>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</si>
  <si>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</si>
  <si>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</si>
  <si>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</si>
  <si>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</si>
  <si>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</si>
  <si>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</si>
  <si>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</si>
  <si>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</si>
  <si>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</si>
  <si>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</si>
  <si>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</si>
  <si>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</si>
  <si>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</si>
  <si>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</si>
  <si>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</si>
  <si>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</si>
  <si>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</si>
  <si>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</si>
  <si>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</si>
  <si>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</si>
  <si>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</si>
  <si>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</si>
  <si>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</si>
  <si>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</si>
  <si>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</si>
  <si>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</si>
  <si>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</si>
  <si>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</si>
  <si>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</si>
  <si>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</si>
  <si>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</si>
  <si>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</si>
  <si>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</si>
  <si>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</si>
  <si>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</si>
  <si>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</si>
  <si>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</si>
  <si>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</si>
  <si>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</si>
  <si>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</si>
  <si>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</si>
  <si>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</si>
  <si>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</si>
  <si>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</si>
  <si>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</si>
  <si>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</si>
  <si>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</si>
  <si>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</si>
  <si>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</si>
  <si>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</si>
  <si>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</si>
  <si>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</si>
  <si>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</si>
  <si>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</si>
  <si>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</si>
  <si>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</si>
  <si>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</si>
  <si>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</si>
  <si>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</si>
  <si>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</si>
  <si>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</si>
  <si>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</si>
  <si>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</si>
  <si>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</si>
  <si>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</si>
  <si>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</si>
  <si>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</si>
  <si>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</si>
  <si>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</si>
  <si>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</si>
  <si>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</si>
  <si>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</si>
  <si>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</si>
  <si>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</si>
  <si>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</si>
  <si>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</si>
  <si>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</si>
  <si>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</si>
  <si>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</si>
  <si>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</si>
  <si>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</si>
  <si>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</si>
  <si>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</si>
  <si>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</si>
  <si>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</si>
  <si>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</si>
  <si>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</si>
  <si>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</si>
  <si>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</si>
  <si>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</si>
  <si>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</si>
  <si>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</si>
  <si>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</si>
  <si>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</si>
  <si>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</si>
  <si>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</si>
  <si>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</si>
  <si>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</si>
  <si>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</si>
  <si>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</si>
  <si>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</si>
  <si>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</si>
  <si>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</si>
  <si>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</si>
  <si>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</si>
  <si>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</si>
  <si>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</si>
  <si>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</si>
  <si>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</si>
  <si>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</si>
  <si>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</si>
  <si>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</si>
  <si>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</si>
  <si>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</si>
  <si>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</si>
  <si>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</si>
  <si>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</si>
  <si>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</si>
  <si>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</si>
  <si>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</si>
  <si>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</si>
  <si>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</si>
  <si>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</si>
  <si>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</si>
  <si>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</si>
  <si>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</si>
  <si>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</si>
  <si>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</si>
  <si>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</si>
  <si>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</si>
  <si>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</si>
  <si>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</si>
  <si>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</si>
  <si>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</si>
  <si>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</si>
  <si>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</si>
  <si>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</si>
  <si>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</si>
  <si>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</si>
  <si>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</si>
  <si>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</si>
  <si>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</si>
  <si>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</si>
  <si>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</si>
  <si>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</si>
  <si>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</si>
  <si>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</si>
  <si>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</si>
  <si>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</si>
  <si>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</si>
  <si>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</si>
  <si>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</si>
  <si>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</si>
  <si>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</si>
  <si>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</si>
  <si>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</si>
  <si>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</si>
  <si>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</si>
  <si>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</si>
  <si>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</si>
  <si>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</si>
  <si>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</si>
  <si>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</si>
  <si>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</si>
  <si>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</si>
  <si>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</si>
  <si>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</si>
  <si>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</si>
  <si>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</si>
  <si>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</si>
  <si>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</si>
  <si>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</si>
  <si>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</si>
  <si>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</si>
  <si>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</si>
  <si>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</si>
  <si>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</si>
  <si>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</si>
  <si>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</si>
  <si>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</si>
  <si>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</si>
  <si>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</si>
  <si>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</si>
  <si>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</si>
  <si>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</si>
  <si>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</si>
  <si>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</si>
  <si>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</si>
  <si>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</si>
  <si>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</si>
  <si>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</si>
  <si>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</si>
  <si>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</si>
  <si>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</si>
  <si>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</si>
  <si>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</si>
  <si>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</si>
  <si>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</si>
  <si>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</si>
  <si>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</si>
  <si>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</si>
  <si>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</si>
  <si>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</si>
  <si>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</si>
  <si>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</si>
  <si>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</si>
  <si>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</si>
  <si>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</si>
  <si>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</si>
  <si>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</si>
  <si>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</si>
  <si>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</si>
  <si>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</si>
  <si>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</si>
  <si>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</si>
  <si>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</si>
  <si>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</si>
  <si>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</si>
  <si>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</si>
  <si>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</si>
  <si>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</si>
  <si>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</si>
  <si>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</si>
  <si>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</si>
  <si>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</si>
  <si>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</si>
  <si>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</si>
  <si>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</si>
  <si>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</si>
  <si>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</si>
  <si>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</si>
  <si>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</si>
  <si>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</si>
  <si>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</si>
  <si>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</si>
  <si>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</si>
  <si>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</si>
  <si>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</si>
  <si>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</si>
  <si>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</si>
  <si>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</si>
  <si>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</si>
  <si>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</si>
  <si>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</si>
  <si>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</si>
  <si>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</si>
  <si>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</si>
  <si>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</si>
  <si>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</si>
  <si>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</si>
  <si>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</si>
  <si>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</si>
  <si>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</si>
  <si>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</si>
  <si>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</si>
  <si>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</si>
  <si>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</si>
  <si>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</si>
  <si>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</si>
  <si>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</si>
  <si>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</si>
  <si>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</si>
  <si>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</si>
  <si>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</si>
  <si>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</si>
  <si>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</si>
  <si>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</si>
  <si>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</si>
  <si>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</si>
  <si>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</si>
  <si>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</si>
  <si>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</si>
  <si>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</si>
  <si>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</si>
  <si>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</si>
  <si>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</si>
  <si>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</si>
  <si>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</si>
  <si>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</si>
  <si>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</si>
  <si>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</si>
  <si>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</si>
  <si>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</si>
  <si>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</si>
  <si>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</si>
  <si>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</si>
  <si>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</si>
  <si>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</si>
  <si>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</si>
  <si>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</si>
  <si>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</si>
  <si>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</si>
  <si>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</si>
  <si>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</si>
  <si>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</si>
  <si>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</si>
  <si>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</si>
  <si>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</si>
  <si>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</si>
  <si>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</si>
  <si>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</si>
  <si>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</si>
  <si>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</si>
  <si>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</si>
  <si>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</si>
  <si>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</si>
  <si>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</si>
  <si>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</si>
  <si>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</si>
  <si>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</si>
  <si>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</si>
  <si>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</si>
  <si>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</si>
  <si>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</si>
  <si>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</si>
  <si>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</si>
  <si>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</si>
  <si>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</si>
  <si>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</si>
  <si>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</si>
  <si>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</si>
  <si>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</si>
  <si>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</si>
  <si>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</si>
  <si>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</si>
  <si>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</si>
  <si>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</si>
  <si>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</si>
  <si>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</si>
  <si>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</si>
  <si>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</si>
  <si>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</si>
  <si>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</si>
  <si>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</si>
  <si>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</si>
  <si>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</si>
  <si>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</si>
  <si>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</si>
  <si>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</si>
  <si>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</si>
  <si>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</si>
  <si>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</si>
  <si>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</si>
  <si>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</si>
  <si>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</si>
  <si>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</si>
  <si>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</si>
  <si>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</si>
  <si>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</si>
  <si>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</si>
  <si>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</si>
  <si>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</si>
  <si>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</si>
  <si>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</si>
  <si>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</si>
  <si>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</si>
  <si>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</si>
  <si>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</si>
  <si>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</si>
  <si>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</si>
  <si>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</si>
  <si>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</si>
  <si>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</si>
  <si>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</si>
  <si>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</si>
  <si>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</si>
  <si>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</si>
  <si>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</si>
  <si>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</si>
  <si>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</si>
  <si>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</si>
  <si>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</si>
  <si>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</si>
  <si>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</si>
  <si>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</si>
  <si>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</si>
  <si>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</si>
  <si>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</si>
  <si>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</si>
  <si>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</si>
  <si>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</si>
  <si>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</si>
  <si>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</si>
  <si>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</si>
  <si>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</si>
  <si>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</si>
  <si>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</si>
  <si>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</si>
  <si>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</si>
  <si>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</si>
  <si>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</si>
  <si>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</si>
  <si>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</si>
  <si>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</si>
  <si>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</si>
  <si>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</si>
  <si>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</si>
  <si>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</si>
  <si>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</si>
  <si>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</si>
  <si>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</si>
  <si>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</si>
  <si>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</si>
  <si>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</si>
  <si>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</si>
  <si>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</si>
  <si>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</si>
  <si>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</si>
  <si>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</si>
  <si>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</si>
  <si>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</si>
  <si>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</si>
  <si>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</si>
  <si>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</si>
  <si>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</si>
  <si>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</si>
  <si>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</si>
  <si>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</si>
  <si>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</si>
  <si>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</si>
  <si>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</si>
  <si>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</si>
  <si>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</si>
  <si>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</si>
  <si>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</si>
  <si>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</si>
  <si>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</si>
  <si>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</si>
  <si>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</si>
  <si>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</si>
  <si>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</si>
  <si>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</si>
  <si>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</si>
  <si>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</si>
  <si>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</si>
  <si>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</si>
  <si>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</si>
  <si>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</si>
  <si>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</si>
  <si>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</si>
  <si>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</si>
  <si>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</si>
  <si>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</si>
  <si>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</si>
  <si>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</si>
  <si>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</si>
  <si>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</si>
  <si>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</si>
  <si>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</si>
  <si>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</si>
  <si>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</si>
  <si>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</si>
  <si>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</si>
  <si>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</si>
  <si>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</si>
  <si>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</si>
  <si>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</si>
  <si>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</si>
  <si>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</si>
  <si>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</si>
  <si>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</si>
  <si>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</si>
  <si>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</si>
  <si>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</si>
  <si>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</si>
  <si>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</si>
  <si>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</si>
  <si>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</si>
  <si>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</si>
  <si>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</si>
  <si>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</si>
  <si>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</si>
  <si>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</si>
  <si>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</si>
  <si>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</si>
  <si>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</si>
  <si>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</si>
  <si>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</si>
  <si>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</si>
  <si>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</si>
  <si>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</si>
  <si>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</si>
  <si>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</si>
  <si>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</si>
  <si>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</si>
  <si>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</si>
  <si>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</si>
  <si>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</si>
  <si>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</si>
  <si>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</si>
  <si>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</si>
  <si>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</si>
  <si>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</si>
  <si>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</si>
  <si>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</si>
  <si>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</si>
  <si>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</si>
  <si>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</si>
  <si>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</si>
  <si>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</si>
  <si>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</si>
  <si>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</si>
  <si>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</si>
  <si>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</si>
  <si>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</si>
  <si>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</si>
  <si>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</si>
  <si>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</si>
  <si>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</si>
  <si>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</si>
  <si>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</si>
  <si>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</si>
  <si>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</si>
  <si>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</si>
  <si>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</si>
  <si>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</si>
  <si>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</si>
  <si>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</si>
  <si>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</si>
  <si>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</si>
  <si>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</si>
  <si>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</si>
  <si>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</si>
  <si>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</si>
  <si>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</si>
  <si>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</si>
  <si>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</si>
  <si>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</si>
  <si>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</si>
  <si>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</si>
  <si>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</si>
  <si>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</si>
  <si>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</si>
  <si>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</si>
  <si>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</si>
  <si>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</si>
  <si>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</si>
  <si>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</si>
  <si>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</si>
  <si>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</si>
  <si>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</si>
  <si>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</si>
  <si>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</si>
  <si>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</si>
  <si>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</si>
  <si>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</si>
  <si>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</si>
  <si>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</si>
  <si>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</si>
  <si>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</si>
  <si>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</si>
  <si>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</si>
  <si>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</si>
  <si>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</si>
  <si>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</si>
  <si>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</si>
  <si>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</si>
  <si>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</si>
  <si>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</si>
  <si>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</si>
  <si>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</si>
  <si>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</si>
  <si>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</si>
  <si>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</si>
  <si>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</si>
  <si>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</si>
  <si>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</si>
  <si>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</si>
  <si>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</si>
  <si>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</si>
  <si>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</si>
  <si>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</si>
  <si>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</si>
  <si>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</si>
  <si>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</si>
  <si>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</si>
  <si>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</si>
  <si>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</si>
  <si>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</si>
  <si>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</si>
  <si>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</si>
  <si>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</si>
  <si>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</si>
  <si>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</si>
  <si>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</si>
  <si>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</si>
  <si>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</si>
  <si>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</si>
  <si>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</si>
  <si>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</si>
  <si>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</si>
  <si>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</si>
  <si>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</si>
  <si>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</si>
  <si>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</si>
  <si>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</si>
  <si>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</si>
  <si>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</si>
  <si>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</si>
  <si>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</si>
  <si>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</si>
  <si>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</si>
  <si>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</si>
  <si>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</si>
  <si>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</si>
  <si>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</si>
  <si>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</si>
  <si>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</si>
  <si>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</si>
  <si>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</si>
  <si>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</si>
  <si>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</si>
  <si>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</si>
  <si>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</si>
  <si>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</si>
  <si>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</si>
  <si>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</si>
  <si>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</si>
  <si>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</si>
  <si>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</si>
  <si>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</si>
  <si>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</si>
  <si>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</si>
  <si>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</si>
  <si>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</si>
  <si>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</si>
  <si>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</si>
  <si>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</si>
  <si>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</si>
  <si>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</si>
  <si>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</si>
  <si>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</si>
  <si>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</si>
  <si>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</si>
  <si>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</si>
  <si>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</si>
  <si>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</si>
  <si>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</si>
  <si>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</si>
  <si>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</si>
  <si>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</si>
  <si>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</si>
  <si>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</si>
  <si>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</si>
  <si>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</si>
  <si>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</si>
  <si>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</si>
  <si>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</si>
  <si>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</si>
  <si>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</si>
  <si>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</si>
  <si>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</si>
  <si>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</si>
  <si>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</si>
  <si>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</si>
  <si>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</si>
  <si>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</si>
  <si>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</si>
  <si>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</si>
  <si>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</si>
  <si>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</si>
  <si>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</si>
  <si>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</si>
  <si>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</si>
  <si>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</si>
  <si>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</si>
  <si>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</si>
  <si>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</si>
  <si>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</si>
  <si>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</si>
  <si>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</si>
  <si>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</si>
  <si>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</si>
  <si>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</si>
  <si>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</si>
  <si>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</si>
  <si>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</si>
  <si>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</si>
  <si>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</si>
  <si>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</si>
  <si>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</si>
  <si>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</si>
  <si>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</si>
  <si>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</si>
  <si>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</si>
  <si>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</si>
  <si>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</si>
  <si>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</si>
  <si>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</si>
  <si>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</si>
  <si>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</si>
  <si>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</si>
  <si>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</si>
  <si>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</si>
  <si>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</si>
  <si>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</si>
  <si>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</si>
  <si>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</si>
  <si>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</si>
  <si>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</si>
  <si>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</si>
  <si>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</si>
  <si>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</si>
  <si>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</si>
  <si>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</si>
  <si>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</si>
  <si>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</si>
  <si>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</si>
  <si>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</si>
  <si>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</si>
  <si>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</si>
  <si>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</si>
  <si>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</si>
  <si>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</si>
  <si>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</si>
  <si>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</si>
  <si>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</si>
  <si>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</si>
  <si>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</si>
  <si>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</si>
  <si>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</si>
  <si>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</si>
  <si>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</si>
  <si>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</si>
  <si>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</si>
  <si>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</si>
  <si>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</si>
  <si>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</si>
  <si>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</si>
  <si>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</si>
  <si>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</si>
  <si>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</si>
  <si>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</si>
  <si>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</si>
  <si>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</si>
  <si>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</si>
  <si>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</si>
  <si>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</si>
  <si>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</si>
  <si>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</si>
  <si>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</si>
  <si>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</si>
  <si>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</si>
  <si>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</si>
  <si>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</si>
  <si>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</si>
  <si>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</si>
  <si>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</si>
  <si>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</si>
  <si>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</si>
  <si>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</si>
  <si>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</si>
  <si>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</si>
  <si>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</si>
  <si>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</si>
  <si>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</si>
  <si>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</si>
  <si>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</si>
  <si>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</si>
  <si>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</si>
  <si>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</si>
  <si>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</si>
  <si>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</si>
  <si>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</si>
  <si>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</si>
  <si>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</si>
  <si>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</si>
  <si>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</si>
  <si>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</si>
  <si>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</si>
  <si>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</si>
  <si>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</si>
  <si>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</si>
  <si>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</si>
  <si>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</si>
  <si>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</si>
  <si>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</si>
  <si>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</si>
  <si>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</si>
  <si>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</si>
  <si>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</si>
  <si>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</si>
  <si>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</si>
  <si>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</si>
  <si>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</si>
  <si>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</si>
  <si>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</si>
  <si>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</si>
  <si>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</si>
  <si>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</si>
  <si>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</si>
  <si>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</si>
  <si>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</si>
  <si>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</si>
  <si>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</si>
  <si>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</si>
  <si>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</si>
  <si>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</si>
  <si>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</si>
  <si>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</si>
  <si>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</si>
  <si>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</si>
  <si>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</si>
  <si>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</si>
  <si>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</si>
  <si>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</si>
  <si>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</si>
  <si>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</si>
  <si>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</si>
  <si>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</si>
  <si>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</si>
  <si>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</si>
  <si>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</si>
  <si>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</si>
  <si>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</si>
  <si>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</si>
  <si>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</si>
  <si>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</si>
  <si>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</si>
  <si>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</si>
  <si>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</si>
  <si>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</si>
  <si>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</si>
  <si>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</si>
  <si>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</si>
  <si>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</si>
  <si>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</si>
  <si>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</si>
  <si>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</si>
  <si>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</si>
  <si>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</si>
  <si>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</si>
  <si>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</si>
  <si>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</si>
  <si>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</si>
  <si>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</si>
  <si>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</si>
  <si>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</si>
  <si>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</si>
  <si>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</si>
  <si>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</si>
  <si>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</si>
  <si>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</si>
  <si>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</si>
  <si>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</si>
  <si>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</si>
  <si>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</si>
  <si>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</si>
  <si>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</si>
  <si>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</si>
  <si>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</si>
  <si>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</si>
  <si>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</si>
  <si>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</si>
  <si>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</si>
  <si>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</si>
  <si>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</si>
  <si>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</si>
  <si>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</si>
  <si>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</si>
  <si>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</si>
  <si>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</si>
  <si>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</si>
  <si>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</si>
  <si>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</si>
  <si>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</si>
  <si>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</si>
  <si>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</si>
  <si>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</si>
  <si>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</si>
  <si>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</si>
  <si>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</si>
  <si>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</si>
  <si>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</si>
  <si>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</si>
  <si>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</si>
  <si>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</si>
  <si>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</si>
  <si>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</si>
  <si>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</si>
  <si>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</si>
  <si>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</si>
  <si>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</si>
  <si>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</si>
  <si>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</si>
  <si>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</si>
  <si>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</si>
  <si>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</si>
  <si>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</si>
  <si>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</si>
  <si>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</si>
  <si>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</si>
  <si>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</si>
  <si>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</si>
  <si>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</si>
  <si>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</si>
  <si>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</si>
  <si>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</si>
  <si>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</si>
  <si>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</si>
  <si>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</si>
  <si>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</si>
  <si>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</si>
  <si>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</si>
  <si>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</si>
  <si>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</si>
  <si>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</si>
  <si>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</si>
  <si>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</si>
  <si>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</si>
  <si>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</si>
  <si>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</si>
  <si>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</si>
  <si>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</si>
  <si>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</si>
  <si>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</si>
  <si>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</si>
  <si>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</si>
  <si>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</si>
  <si>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</si>
  <si>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</si>
  <si>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</si>
  <si>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</si>
  <si>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</si>
  <si>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</si>
  <si>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</si>
  <si>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</si>
  <si>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</si>
  <si>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</si>
  <si>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</si>
  <si>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</si>
  <si>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</si>
  <si>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</si>
  <si>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</si>
  <si>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</si>
  <si>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</si>
  <si>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</si>
  <si>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</si>
  <si>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</si>
  <si>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</si>
  <si>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</si>
  <si>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</si>
  <si>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</si>
  <si>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</si>
  <si>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</si>
  <si>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</si>
  <si>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</si>
  <si>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</si>
  <si>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</si>
  <si>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</si>
  <si>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</si>
  <si>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</si>
  <si>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</si>
  <si>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</si>
  <si>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</si>
  <si>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</si>
  <si>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</si>
  <si>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</si>
  <si>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</si>
  <si>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</si>
  <si>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</si>
  <si>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</si>
  <si>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</si>
  <si>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</si>
  <si>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</si>
  <si>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</si>
  <si>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</si>
  <si>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</si>
  <si>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</si>
  <si>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</si>
  <si>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</si>
  <si>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</si>
  <si>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</si>
  <si>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</si>
  <si>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</si>
  <si>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</si>
  <si>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</si>
  <si>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</si>
  <si>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</si>
  <si>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</si>
  <si>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</si>
  <si>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</si>
  <si>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</si>
  <si>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</si>
  <si>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</si>
  <si>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</si>
  <si>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</si>
  <si>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</si>
  <si>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</si>
  <si>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</si>
  <si>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</si>
  <si>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</si>
  <si>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</si>
  <si>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</si>
  <si>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</si>
  <si>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</si>
  <si>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</si>
  <si>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</si>
  <si>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</si>
  <si>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</si>
  <si>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</si>
  <si>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</si>
  <si>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</si>
  <si>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</si>
  <si>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</si>
  <si>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</si>
  <si>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</si>
  <si>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</si>
  <si>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</si>
  <si>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</si>
  <si>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</si>
  <si>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</si>
  <si>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</si>
  <si>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</si>
  <si>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</si>
  <si>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</si>
  <si>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</si>
  <si>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</si>
  <si>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</si>
  <si>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</si>
  <si>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</si>
  <si>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</si>
  <si>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</si>
  <si>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</si>
  <si>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</si>
  <si>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</si>
  <si>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</si>
  <si>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</si>
  <si>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</si>
  <si>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</si>
  <si>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</si>
  <si>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</si>
  <si>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</si>
  <si>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</si>
  <si>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</si>
  <si>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</si>
  <si>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</si>
  <si>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</si>
  <si>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</si>
  <si>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</si>
  <si>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</si>
  <si>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</si>
  <si>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</si>
  <si>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</si>
  <si>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</si>
  <si>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</si>
  <si>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</si>
  <si>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</si>
  <si>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</si>
  <si>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</si>
  <si>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</si>
  <si>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</si>
  <si>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</si>
  <si>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</si>
  <si>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</si>
  <si>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</si>
  <si>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</si>
  <si>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</si>
  <si>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</si>
  <si>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</si>
  <si>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</si>
  <si>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</si>
  <si>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</si>
  <si>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</si>
  <si>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</si>
  <si>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</si>
  <si>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</si>
  <si>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</si>
  <si>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</si>
  <si>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</si>
  <si>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</si>
  <si>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</si>
  <si>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</si>
  <si>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</si>
  <si>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</si>
  <si>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</si>
  <si>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</si>
  <si>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</si>
  <si>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</si>
  <si>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</si>
  <si>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</si>
  <si>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</si>
  <si>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</si>
  <si>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</si>
  <si>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</si>
  <si>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</si>
  <si>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</si>
  <si>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</si>
  <si>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</si>
  <si>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</si>
  <si>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</si>
  <si>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</si>
  <si>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</si>
  <si>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</si>
  <si>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</si>
  <si>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</si>
  <si>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</si>
  <si>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</si>
  <si>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</si>
  <si>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</si>
  <si>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</si>
  <si>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</si>
  <si>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</si>
  <si>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</si>
  <si>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</si>
  <si>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</si>
  <si>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</si>
  <si>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</si>
  <si>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</si>
  <si>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</si>
  <si>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</si>
  <si>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</si>
  <si>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</si>
  <si>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</si>
  <si>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</si>
  <si>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</si>
  <si>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</si>
  <si>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</si>
  <si>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</si>
  <si>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</si>
  <si>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</si>
  <si>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</si>
  <si>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</si>
  <si>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</si>
  <si>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</si>
  <si>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</si>
  <si>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</si>
  <si>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</si>
  <si>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</si>
  <si>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</si>
  <si>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</si>
  <si>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</si>
  <si>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</si>
  <si>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</si>
  <si>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</si>
  <si>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</si>
  <si>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</si>
  <si>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</si>
  <si>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</si>
  <si>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</si>
  <si>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</si>
  <si>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</si>
  <si>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</si>
  <si>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</si>
  <si>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</si>
  <si>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</si>
  <si>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</si>
  <si>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</si>
  <si>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</si>
  <si>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</si>
  <si>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</si>
  <si>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</si>
  <si>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</si>
  <si>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</si>
  <si>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</si>
  <si>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</si>
  <si>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</si>
  <si>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</si>
  <si>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</si>
  <si>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</si>
  <si>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</si>
  <si>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</si>
  <si>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</si>
  <si>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</si>
  <si>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</si>
  <si>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</si>
  <si>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</si>
  <si>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</si>
  <si>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</si>
  <si>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</si>
  <si>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</si>
  <si>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</si>
  <si>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</si>
  <si>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</si>
  <si>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</si>
  <si>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</si>
  <si>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</si>
  <si>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</si>
  <si>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</si>
  <si>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</si>
  <si>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</si>
  <si>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</si>
  <si>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</si>
  <si>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</si>
  <si>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</si>
  <si>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</si>
  <si>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</si>
  <si>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</si>
  <si>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</si>
  <si>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</si>
  <si>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</si>
  <si>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</si>
  <si>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</si>
  <si>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</si>
  <si>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</si>
  <si>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</si>
  <si>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</si>
  <si>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</si>
  <si>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</si>
  <si>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</si>
  <si>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</si>
  <si>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</si>
  <si>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</si>
  <si>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</si>
  <si>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</si>
  <si>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</si>
  <si>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</si>
  <si>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</si>
  <si>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</si>
  <si>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</si>
  <si>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</si>
  <si>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</si>
  <si>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</si>
  <si>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</si>
  <si>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</si>
  <si>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</si>
  <si>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</si>
  <si>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</si>
  <si>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</si>
  <si>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</si>
  <si>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</si>
  <si>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</si>
  <si>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</si>
  <si>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</si>
  <si>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</si>
  <si>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</si>
  <si>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</si>
  <si>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</si>
  <si>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</si>
  <si>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</si>
  <si>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</si>
  <si>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</si>
  <si>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</si>
  <si>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</si>
  <si>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</si>
  <si>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</si>
  <si>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</si>
  <si>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</si>
  <si>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</si>
  <si>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</si>
  <si>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</si>
  <si>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</si>
  <si>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</si>
  <si>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</si>
  <si>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</si>
  <si>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</si>
  <si>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</si>
  <si>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</si>
  <si>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</si>
  <si>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</si>
  <si>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</si>
  <si>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</si>
  <si>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</si>
  <si>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</si>
  <si>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</si>
  <si>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</si>
  <si>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</si>
  <si>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</si>
  <si>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</si>
  <si>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</si>
  <si>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</si>
  <si>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</si>
  <si>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</si>
  <si>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</si>
  <si>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</si>
  <si>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</si>
  <si>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</si>
  <si>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</si>
  <si>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</si>
  <si>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</si>
  <si>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</si>
  <si>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</si>
  <si>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</si>
  <si>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</si>
  <si>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</si>
  <si>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</si>
  <si>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</si>
  <si>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</si>
  <si>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</si>
  <si>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</si>
  <si>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</si>
  <si>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</si>
  <si>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</si>
  <si>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</si>
  <si>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</si>
  <si>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</si>
  <si>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</si>
  <si>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</si>
  <si>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</si>
  <si>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</si>
  <si>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</si>
  <si>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</si>
  <si>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</si>
  <si>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</si>
  <si>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</si>
  <si>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</si>
  <si>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</si>
  <si>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</si>
  <si>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</si>
  <si>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</si>
  <si>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</si>
  <si>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</si>
  <si>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</si>
  <si>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</si>
  <si>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</si>
  <si>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</si>
  <si>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</si>
  <si>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</si>
  <si>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</si>
  <si>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</si>
  <si>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</si>
  <si>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</si>
  <si>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</si>
  <si>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</si>
  <si>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</si>
  <si>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</si>
  <si>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</si>
  <si>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</si>
  <si>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</si>
  <si>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</si>
  <si>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</si>
  <si>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</si>
  <si>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</si>
  <si>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</si>
  <si>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</si>
  <si>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</si>
  <si>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</si>
  <si>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</si>
  <si>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</si>
  <si>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</si>
  <si>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</si>
  <si>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</si>
  <si>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</si>
  <si>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</si>
  <si>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</si>
  <si>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</si>
  <si>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</si>
  <si>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</si>
  <si>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</si>
  <si>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</si>
  <si>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</si>
  <si>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</si>
  <si>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</si>
  <si>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</si>
  <si>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</si>
  <si>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</si>
  <si>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</si>
  <si>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</si>
  <si>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</si>
  <si>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</si>
  <si>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</si>
  <si>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</si>
  <si>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</si>
  <si>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</si>
  <si>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</si>
  <si>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</si>
  <si>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</si>
  <si>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</si>
  <si>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</si>
  <si>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</si>
  <si>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</si>
  <si>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</si>
  <si>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</si>
  <si>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</si>
  <si>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</si>
  <si>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</si>
  <si>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</si>
  <si>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</si>
  <si>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</si>
  <si>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</si>
  <si>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</si>
  <si>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</si>
  <si>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</si>
  <si>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</si>
  <si>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</si>
  <si>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</si>
  <si>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</si>
  <si>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</si>
  <si>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</si>
  <si>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</si>
  <si>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</si>
  <si>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</si>
  <si>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</si>
  <si>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</si>
  <si>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</si>
  <si>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</si>
  <si>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</si>
  <si>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</si>
  <si>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</si>
  <si>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</si>
  <si>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</si>
  <si>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</si>
  <si>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</si>
  <si>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</si>
  <si>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</si>
  <si>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</si>
  <si>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</si>
  <si>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</si>
  <si>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</si>
  <si>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</si>
  <si>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</si>
  <si>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</si>
  <si>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</si>
  <si>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</si>
  <si>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</si>
  <si>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</si>
  <si>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</si>
  <si>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</si>
  <si>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</si>
  <si>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</si>
  <si>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</si>
  <si>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</si>
  <si>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</si>
  <si>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</si>
  <si>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</si>
  <si>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</si>
  <si>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</si>
  <si>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</si>
  <si>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</si>
  <si>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</si>
  <si>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</si>
  <si>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</si>
  <si>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</si>
  <si>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</si>
  <si>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</si>
  <si>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</si>
  <si>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</si>
  <si>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</si>
  <si>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</si>
  <si>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</si>
  <si>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</si>
  <si>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</si>
  <si>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</si>
  <si>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</si>
  <si>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</si>
  <si>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</si>
  <si>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</si>
  <si>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</si>
  <si>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</si>
  <si>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</si>
  <si>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</si>
  <si>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</si>
  <si>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</si>
  <si>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</si>
  <si>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</si>
  <si>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</si>
  <si>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</si>
  <si>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</si>
  <si>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</si>
  <si>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</si>
  <si>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</si>
  <si>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</si>
  <si>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</si>
  <si>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</si>
  <si>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</si>
  <si>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</si>
  <si>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</si>
  <si>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</si>
  <si>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</si>
  <si>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</si>
  <si>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</si>
  <si>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</si>
  <si>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</si>
  <si>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</si>
  <si>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</si>
  <si>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</si>
  <si>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</si>
  <si>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</si>
  <si>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</si>
  <si>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</si>
  <si>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</si>
  <si>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</si>
  <si>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</si>
  <si>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</si>
  <si>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</si>
  <si>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</si>
  <si>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</si>
  <si>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</si>
  <si>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</si>
  <si>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</si>
  <si>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</si>
  <si>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</si>
  <si>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</si>
  <si>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</si>
  <si>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</si>
  <si>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</si>
  <si>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</si>
  <si>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</si>
  <si>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</si>
  <si>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</si>
  <si>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</si>
  <si>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</si>
  <si>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</si>
  <si>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</si>
  <si>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</si>
  <si>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</si>
  <si>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</si>
  <si>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</si>
  <si>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</si>
  <si>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</si>
  <si>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</si>
  <si>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</si>
  <si>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</si>
  <si>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</si>
  <si>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</si>
  <si>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</si>
  <si>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</si>
  <si>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</si>
  <si>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</si>
  <si>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</si>
  <si>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</si>
  <si>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</si>
  <si>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</si>
  <si>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</si>
  <si>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</si>
  <si>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</si>
  <si>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</si>
  <si>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</si>
  <si>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</si>
  <si>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</si>
  <si>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</si>
  <si>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</si>
  <si>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</si>
  <si>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</si>
  <si>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</si>
  <si>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</si>
  <si>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</si>
  <si>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</si>
  <si>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</si>
  <si>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</si>
  <si>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</si>
  <si>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</si>
  <si>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</si>
  <si>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</si>
  <si>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</si>
  <si>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</si>
  <si>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</si>
  <si>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</si>
  <si>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</si>
  <si>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</si>
  <si>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</si>
  <si>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</si>
  <si>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</si>
  <si>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</si>
  <si>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</si>
  <si>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</si>
  <si>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</si>
  <si>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</si>
  <si>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</si>
  <si>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</si>
  <si>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</si>
  <si>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</si>
  <si>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</si>
  <si>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</si>
  <si>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</si>
  <si>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</si>
  <si>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</si>
  <si>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</si>
  <si>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</si>
  <si>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</si>
  <si>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</si>
  <si>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</si>
  <si>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</si>
  <si>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</si>
  <si>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</si>
  <si>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</si>
  <si>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</si>
  <si>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</si>
  <si>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</si>
  <si>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</si>
  <si>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</si>
  <si>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</si>
  <si>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</si>
  <si>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</si>
  <si>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</si>
  <si>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</si>
  <si>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</si>
  <si>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</si>
  <si>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</si>
  <si>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</si>
  <si>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</si>
  <si>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</si>
  <si>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</si>
  <si>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</si>
  <si>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</si>
  <si>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</si>
  <si>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</si>
  <si>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</si>
  <si>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</si>
  <si>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</si>
  <si>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</si>
  <si>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</si>
  <si>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</si>
  <si>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</si>
  <si>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</si>
  <si>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</si>
  <si>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</si>
  <si>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</si>
  <si>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</si>
  <si>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</si>
  <si>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</si>
  <si>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</si>
  <si>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</si>
  <si>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</si>
  <si>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</si>
  <si>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</si>
  <si>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</si>
  <si>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</si>
  <si>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</si>
  <si>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</si>
  <si>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</si>
  <si>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</si>
  <si>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</si>
  <si>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</si>
  <si>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</si>
  <si>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</si>
  <si>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</si>
  <si>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</si>
  <si>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</si>
  <si>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</si>
  <si>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</si>
  <si>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</si>
  <si>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</si>
  <si>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</si>
  <si>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</si>
  <si>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</si>
  <si>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</si>
  <si>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</si>
  <si>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</si>
  <si>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</si>
  <si>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</si>
  <si>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</si>
  <si>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</si>
  <si>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</si>
  <si>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</si>
  <si>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</si>
  <si>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</si>
  <si>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</si>
  <si>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</si>
  <si>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</si>
  <si>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</si>
  <si>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</si>
  <si>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</si>
  <si>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</si>
  <si>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</si>
  <si>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</si>
  <si>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</si>
  <si>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</si>
  <si>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</si>
  <si>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</si>
  <si>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</si>
  <si>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</si>
  <si>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</si>
  <si>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</si>
  <si>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</si>
  <si>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</si>
  <si>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</si>
  <si>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</si>
  <si>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</si>
  <si>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</si>
  <si>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</si>
  <si>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</si>
  <si>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</si>
  <si>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</si>
  <si>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</si>
  <si>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</si>
  <si>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</si>
  <si>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</si>
  <si>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</si>
  <si>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</si>
  <si>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</si>
  <si>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</si>
  <si>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</si>
  <si>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</si>
  <si>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</si>
  <si>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</si>
  <si>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</si>
  <si>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</si>
  <si>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</si>
  <si>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</si>
  <si>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</si>
  <si>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</si>
  <si>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</si>
  <si>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</si>
  <si>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</si>
  <si>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</si>
  <si>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</si>
  <si>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</si>
  <si>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</si>
  <si>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</si>
  <si>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</si>
  <si>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</si>
  <si>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</si>
  <si>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</si>
  <si>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</si>
  <si>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</si>
  <si>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</si>
  <si>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</si>
  <si>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</si>
  <si>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</si>
  <si>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</si>
  <si>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</si>
  <si>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</si>
  <si>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</si>
  <si>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</si>
  <si>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</si>
  <si>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</si>
  <si>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</si>
  <si>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</si>
  <si>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</si>
  <si>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</si>
  <si>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</si>
  <si>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</si>
  <si>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</si>
  <si>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</si>
  <si>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</si>
  <si>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</si>
  <si>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</si>
  <si>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</si>
  <si>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</si>
  <si>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</si>
  <si>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</si>
  <si>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</si>
  <si>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</si>
  <si>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</si>
  <si>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</si>
  <si>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</si>
  <si>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</si>
  <si>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</si>
  <si>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</si>
  <si>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</si>
  <si>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</si>
  <si>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</si>
  <si>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</si>
  <si>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</si>
  <si>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</si>
  <si>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</si>
  <si>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</si>
  <si>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</si>
  <si>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</si>
  <si>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</si>
  <si>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</si>
  <si>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</si>
  <si>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</si>
  <si>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</si>
  <si>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</si>
  <si>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</si>
  <si>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</si>
  <si>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</si>
  <si>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</si>
  <si>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</si>
  <si>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</si>
  <si>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</si>
  <si>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</si>
  <si>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</si>
  <si>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</si>
  <si>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</si>
  <si>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</si>
  <si>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</si>
  <si>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</si>
  <si>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</si>
  <si>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</si>
  <si>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</si>
  <si>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</si>
  <si>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</si>
  <si>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</si>
  <si>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</si>
  <si>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</si>
  <si>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</si>
  <si>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</si>
  <si>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</si>
  <si>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</si>
  <si>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</si>
  <si>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</si>
  <si>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</si>
  <si>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</si>
  <si>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</si>
  <si>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</si>
  <si>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</si>
  <si>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</si>
  <si>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</si>
  <si>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</si>
  <si>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</si>
  <si>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</si>
  <si>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</si>
  <si>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</si>
  <si>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</si>
  <si>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</si>
  <si>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</si>
  <si>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</si>
  <si>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</si>
  <si>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</si>
  <si>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</si>
  <si>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</si>
  <si>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</si>
  <si>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</si>
  <si>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</si>
  <si>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</si>
  <si>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</si>
  <si>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</si>
  <si>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</si>
  <si>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</si>
  <si>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</si>
  <si>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</si>
  <si>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</si>
  <si>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</si>
  <si>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</si>
  <si>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</si>
  <si>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</si>
  <si>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</si>
  <si>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</si>
  <si>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</si>
  <si>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</si>
  <si>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</si>
  <si>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</si>
  <si>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</si>
  <si>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</si>
  <si>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</si>
  <si>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</si>
  <si>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</si>
  <si>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</si>
  <si>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</si>
  <si>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</si>
  <si>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</si>
  <si>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</si>
  <si>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</si>
  <si>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</si>
  <si>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</si>
  <si>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</si>
  <si>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</si>
  <si>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</si>
  <si>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</si>
  <si>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</si>
  <si>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</si>
  <si>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</si>
  <si>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</si>
  <si>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</si>
  <si>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</si>
  <si>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</si>
  <si>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</si>
  <si>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</si>
  <si>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</si>
  <si>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</si>
  <si>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</si>
  <si>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</si>
  <si>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</si>
  <si>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</si>
  <si>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</si>
  <si>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</si>
  <si>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</si>
  <si>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</si>
  <si>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</si>
  <si>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</si>
  <si>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</si>
  <si>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</si>
  <si>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</si>
  <si>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</si>
  <si>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</si>
  <si>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</si>
  <si>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</si>
  <si>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</si>
  <si>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</si>
  <si>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</si>
  <si>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</si>
  <si>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</si>
  <si>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</si>
  <si>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</si>
  <si>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</si>
  <si>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</si>
  <si>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</si>
  <si>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</si>
  <si>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</si>
  <si>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</si>
  <si>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</si>
  <si>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</si>
  <si>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</si>
  <si>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</si>
  <si>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</si>
  <si>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</si>
  <si>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</si>
  <si>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</si>
  <si>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</si>
  <si>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</si>
  <si>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</si>
  <si>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</si>
  <si>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</si>
  <si>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</si>
  <si>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</si>
  <si>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</si>
  <si>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</si>
  <si>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</si>
  <si>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</si>
  <si>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</si>
  <si>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</si>
  <si>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</si>
  <si>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</si>
  <si>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</si>
  <si>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</si>
  <si>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</si>
  <si>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</si>
  <si>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</si>
  <si>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</si>
  <si>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</si>
  <si>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</si>
  <si>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</si>
  <si>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</si>
  <si>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</si>
  <si>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</si>
  <si>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</si>
  <si>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</si>
  <si>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</si>
  <si>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</si>
  <si>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</si>
  <si>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</si>
  <si>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</si>
  <si>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</si>
  <si>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</si>
  <si>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</si>
  <si>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</si>
  <si>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</si>
  <si>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</si>
  <si>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</si>
  <si>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</si>
  <si>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</si>
  <si>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</si>
  <si>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</si>
  <si>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</si>
  <si>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</si>
  <si>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</si>
  <si>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</si>
  <si>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</si>
  <si>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</si>
  <si>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</si>
  <si>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</si>
  <si>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</si>
  <si>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</si>
  <si>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</si>
  <si>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</si>
  <si>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</si>
  <si>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</si>
  <si>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</si>
  <si>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</si>
  <si>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</si>
  <si>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</si>
  <si>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</si>
  <si>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</si>
  <si>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</si>
  <si>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</si>
  <si>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</si>
  <si>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</si>
  <si>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</si>
  <si>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</si>
  <si>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</si>
  <si>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</si>
  <si>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</si>
  <si>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</si>
  <si>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</si>
  <si>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</si>
  <si>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</si>
  <si>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</si>
  <si>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</si>
  <si>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</si>
  <si>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</si>
  <si>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</si>
  <si>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</si>
  <si>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</si>
  <si>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</si>
  <si>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</si>
  <si>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</si>
  <si>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</si>
  <si>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</si>
  <si>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</si>
  <si>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</si>
  <si>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</si>
  <si>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</si>
  <si>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</si>
  <si>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</si>
  <si>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</si>
  <si>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</si>
  <si>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</si>
  <si>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</si>
  <si>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</si>
  <si>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</si>
  <si>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</si>
  <si>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</si>
  <si>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</si>
  <si>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</si>
  <si>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</si>
  <si>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</si>
  <si>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</si>
  <si>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</si>
  <si>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</si>
  <si>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</si>
  <si>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</si>
  <si>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</si>
  <si>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</si>
  <si>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</si>
  <si>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</si>
  <si>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</si>
  <si>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</si>
  <si>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</si>
  <si>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</si>
  <si>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</si>
  <si>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</si>
  <si>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</si>
  <si>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</si>
  <si>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</si>
  <si>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</si>
  <si>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</si>
  <si>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</si>
  <si>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</si>
  <si>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</si>
  <si>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</si>
  <si>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</si>
  <si>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</si>
  <si>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</si>
  <si>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</si>
  <si>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</si>
  <si>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</si>
  <si>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</si>
  <si>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</si>
  <si>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</si>
  <si>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</si>
  <si>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</si>
  <si>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</si>
  <si>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</si>
  <si>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</si>
  <si>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</si>
  <si>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</si>
  <si>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</si>
  <si>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</si>
  <si>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</si>
  <si>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</si>
  <si>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</si>
  <si>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</si>
  <si>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</si>
  <si>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</si>
  <si>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</si>
  <si>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</si>
  <si>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</si>
  <si>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</si>
  <si>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</si>
  <si>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</si>
  <si>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</si>
  <si>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</si>
  <si>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</si>
  <si>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</si>
  <si>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</si>
  <si>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</si>
  <si>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</si>
  <si>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</si>
  <si>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</si>
  <si>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</si>
  <si>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</si>
  <si>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</si>
  <si>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</si>
  <si>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</si>
  <si>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</si>
  <si>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</si>
  <si>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</si>
  <si>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</si>
  <si>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</si>
  <si>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</si>
  <si>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</si>
  <si>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</si>
  <si>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</si>
  <si>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</si>
  <si>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</si>
  <si>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</si>
  <si>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</si>
  <si>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</si>
  <si>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</si>
  <si>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</si>
  <si>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</si>
  <si>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</si>
  <si>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</si>
  <si>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</si>
  <si>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</si>
  <si>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</si>
  <si>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</si>
  <si>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</si>
  <si>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</si>
  <si>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</si>
  <si>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</si>
  <si>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</si>
  <si>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</si>
  <si>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</si>
  <si>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</si>
  <si>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</si>
  <si>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</si>
  <si>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</si>
  <si>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</si>
  <si>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</si>
  <si>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</si>
  <si>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</si>
  <si>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</si>
  <si>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</si>
  <si>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</si>
  <si>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</si>
  <si>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</si>
  <si>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</si>
  <si>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</si>
  <si>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</si>
  <si>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</si>
  <si>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</si>
  <si>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</si>
  <si>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</si>
  <si>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</si>
  <si>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</si>
  <si>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</si>
  <si>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</si>
  <si>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</si>
  <si>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</si>
  <si>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</si>
  <si>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</si>
  <si>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</si>
  <si>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</si>
  <si>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</si>
  <si>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</si>
  <si>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</si>
  <si>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</si>
  <si>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</si>
  <si>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</si>
  <si>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</si>
  <si>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</si>
  <si>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</si>
  <si>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</si>
  <si>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</si>
  <si>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</si>
  <si>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</si>
  <si>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</si>
  <si>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</si>
  <si>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</si>
  <si>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</si>
  <si>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</si>
  <si>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</si>
  <si>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</si>
  <si>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</si>
  <si>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</si>
  <si>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</si>
  <si>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</si>
  <si>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</si>
  <si>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</si>
  <si>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</si>
  <si>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</si>
  <si>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</si>
  <si>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</si>
  <si>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</si>
  <si>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</si>
  <si>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</si>
  <si>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</si>
  <si>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</si>
  <si>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</si>
  <si>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</si>
  <si>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</si>
  <si>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</si>
  <si>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</si>
  <si>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</si>
  <si>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</si>
  <si>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</si>
  <si>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</si>
  <si>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</si>
  <si>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</si>
  <si>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</si>
  <si>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</si>
  <si>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</si>
  <si>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</si>
  <si>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</si>
  <si>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</si>
  <si>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</si>
  <si>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</si>
  <si>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</si>
  <si>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</si>
  <si>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</si>
  <si>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</si>
  <si>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</si>
  <si>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</si>
  <si>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</si>
  <si>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</si>
  <si>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</si>
  <si>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</si>
  <si>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</si>
  <si>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</si>
  <si>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</si>
  <si>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</si>
  <si>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</si>
  <si>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</si>
  <si>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</si>
  <si>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</si>
  <si>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</si>
  <si>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</si>
  <si>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</si>
  <si>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</si>
  <si>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</si>
  <si>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</si>
  <si>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</si>
  <si>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</si>
  <si>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</si>
  <si>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</si>
  <si>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</si>
  <si>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</si>
  <si>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</si>
  <si>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</si>
  <si>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</si>
  <si>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</si>
  <si>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</si>
  <si>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</si>
  <si>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</si>
  <si>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</si>
  <si>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</si>
  <si>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</si>
  <si>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</si>
  <si>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</si>
  <si>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</si>
  <si>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</si>
  <si>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</si>
  <si>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</si>
  <si>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</si>
  <si>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</si>
  <si>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</si>
  <si>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</si>
  <si>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</si>
  <si>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</si>
  <si>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</si>
  <si>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</si>
  <si>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</si>
  <si>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</si>
  <si>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</si>
  <si>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</si>
  <si>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</si>
  <si>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</si>
  <si>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</si>
  <si>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</si>
  <si>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</si>
  <si>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</si>
  <si>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</si>
  <si>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</si>
  <si>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</si>
  <si>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</si>
  <si>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</si>
  <si>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</si>
  <si>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</si>
  <si>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</si>
  <si>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</si>
  <si>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</si>
  <si>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</si>
  <si>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</si>
  <si>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</si>
  <si>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</si>
  <si>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</si>
  <si>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</si>
  <si>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</si>
  <si>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</si>
  <si>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</si>
  <si>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</si>
  <si>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</si>
  <si>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</si>
  <si>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</si>
  <si>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</si>
  <si>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</si>
  <si>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</si>
  <si>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</si>
  <si>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</si>
  <si>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</si>
  <si>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</si>
  <si>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</si>
  <si>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</si>
  <si>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</si>
  <si>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</si>
  <si>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</si>
  <si>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</si>
  <si>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</si>
  <si>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</si>
  <si>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</si>
  <si>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</si>
  <si>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</si>
  <si>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</si>
  <si>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</si>
  <si>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</si>
  <si>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</si>
  <si>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</si>
  <si>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</si>
  <si>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</si>
  <si>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</si>
  <si>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</si>
  <si>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</si>
  <si>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</si>
  <si>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</si>
  <si>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</si>
  <si>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</si>
  <si>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</si>
  <si>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</si>
  <si>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</si>
  <si>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</si>
  <si>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</si>
  <si>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</si>
  <si>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</si>
  <si>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</si>
  <si>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</si>
  <si>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</si>
  <si>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</si>
  <si>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</si>
  <si>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</si>
  <si>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</si>
  <si>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</si>
  <si>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</si>
  <si>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</si>
  <si>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</si>
  <si>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</si>
  <si>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</si>
  <si>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</si>
  <si>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</si>
  <si>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</si>
  <si>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</si>
  <si>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</si>
  <si>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</si>
  <si>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</si>
  <si>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</si>
  <si>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</si>
  <si>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</si>
  <si>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</si>
  <si>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</si>
  <si>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</si>
  <si>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</si>
  <si>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</si>
  <si>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</si>
  <si>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</si>
  <si>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</si>
  <si>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</si>
  <si>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</si>
  <si>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</si>
  <si>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</si>
  <si>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</si>
  <si>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</si>
  <si>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</si>
  <si>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</si>
  <si>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</si>
  <si>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</si>
  <si>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</si>
  <si>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</si>
  <si>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</si>
  <si>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</si>
  <si>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</si>
  <si>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</si>
  <si>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</si>
  <si>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</si>
  <si>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</si>
  <si>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</si>
  <si>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</si>
  <si>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</si>
  <si>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</si>
  <si>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</si>
  <si>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</si>
  <si>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</si>
  <si>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</si>
  <si>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</si>
  <si>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</si>
  <si>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</si>
  <si>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</si>
  <si>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</si>
  <si>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</si>
  <si>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</si>
  <si>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</si>
  <si>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</si>
  <si>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</si>
  <si>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</si>
  <si>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</si>
  <si>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</si>
  <si>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</si>
  <si>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</si>
  <si>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</si>
  <si>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</si>
  <si>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</si>
  <si>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</si>
  <si>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</si>
  <si>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</si>
  <si>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</si>
  <si>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</si>
  <si>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</si>
  <si>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</si>
  <si>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</si>
  <si>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</si>
  <si>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</si>
  <si>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</si>
  <si>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</si>
  <si>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</si>
  <si>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</si>
  <si>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</si>
  <si>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</si>
  <si>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</si>
  <si>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</si>
  <si>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</si>
  <si>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</si>
  <si>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</si>
  <si>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</si>
  <si>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</si>
  <si>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</si>
  <si>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</si>
  <si>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</si>
  <si>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</si>
  <si>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</si>
  <si>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</si>
  <si>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</si>
  <si>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</si>
  <si>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</si>
  <si>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</si>
  <si>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</si>
  <si>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</si>
  <si>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</si>
  <si>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</si>
  <si>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</si>
  <si>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</si>
  <si>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</si>
  <si>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</si>
  <si>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</si>
  <si>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</si>
  <si>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</si>
  <si>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</si>
  <si>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</si>
  <si>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</si>
  <si>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</si>
  <si>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</si>
  <si>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</si>
  <si>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</si>
  <si>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</si>
  <si>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</si>
  <si>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</si>
  <si>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</si>
  <si>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</si>
  <si>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</si>
  <si>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</si>
  <si>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</si>
  <si>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</si>
  <si>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</si>
  <si>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</si>
  <si>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</si>
  <si>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</si>
  <si>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</si>
  <si>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</si>
  <si>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</si>
  <si>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</si>
  <si>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</si>
  <si>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</si>
  <si>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</si>
  <si>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</si>
  <si>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</si>
  <si>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</si>
  <si>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</si>
  <si>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</si>
  <si>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</si>
  <si>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</si>
  <si>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</si>
  <si>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</si>
  <si>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</si>
  <si>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</si>
  <si>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</si>
  <si>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</si>
  <si>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</si>
  <si>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</si>
  <si>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</si>
  <si>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</si>
  <si>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</si>
  <si>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</si>
  <si>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</si>
  <si>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</si>
  <si>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</si>
  <si>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</si>
  <si>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</si>
  <si>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</si>
  <si>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</si>
  <si>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</si>
  <si>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</si>
  <si>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</si>
  <si>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</si>
  <si>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</si>
  <si>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</si>
  <si>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</si>
  <si>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</si>
  <si>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</si>
  <si>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</si>
  <si>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</si>
  <si>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</si>
  <si>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</si>
  <si>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</si>
  <si>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</si>
  <si>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</si>
  <si>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</si>
  <si>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</si>
  <si>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</si>
  <si>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</si>
  <si>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</si>
  <si>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</si>
  <si>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</si>
  <si>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</si>
  <si>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</si>
  <si>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</si>
  <si>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</si>
  <si>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</si>
  <si>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</si>
  <si>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</si>
  <si>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</si>
  <si>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</si>
  <si>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</si>
  <si>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</si>
  <si>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</si>
  <si>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</si>
  <si>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</si>
  <si>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</si>
  <si>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</si>
  <si>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</si>
  <si>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</si>
  <si>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</si>
  <si>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</si>
  <si>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</si>
  <si>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</si>
  <si>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</si>
  <si>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</si>
  <si>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</si>
  <si>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</si>
  <si>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</si>
  <si>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</si>
  <si>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</si>
  <si>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</si>
  <si>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</si>
  <si>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</si>
  <si>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</si>
  <si>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</si>
  <si>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</si>
  <si>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</si>
  <si>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</si>
  <si>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</si>
  <si>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</si>
  <si>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</si>
  <si>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</si>
  <si>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</si>
  <si>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</si>
  <si>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</si>
  <si>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</si>
  <si>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</si>
  <si>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</si>
  <si>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</si>
  <si>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</si>
  <si>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</si>
  <si>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</si>
  <si>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</si>
  <si>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</si>
  <si>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</si>
  <si>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</si>
  <si>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</si>
  <si>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</si>
  <si>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</si>
  <si>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</si>
  <si>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</si>
  <si>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</si>
  <si>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</si>
  <si>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</si>
  <si>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</si>
  <si>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</si>
  <si>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</si>
  <si>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</si>
  <si>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</si>
  <si>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</si>
  <si>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</si>
  <si>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</si>
  <si>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</si>
  <si>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</si>
  <si>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</si>
  <si>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</si>
  <si>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</si>
  <si>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</si>
  <si>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</si>
  <si>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</si>
  <si>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</si>
  <si>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</si>
  <si>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</si>
  <si>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</si>
  <si>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</si>
  <si>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</si>
  <si>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</si>
  <si>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</si>
  <si>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</si>
  <si>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</si>
  <si>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</si>
  <si>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</si>
  <si>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</si>
  <si>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</si>
  <si>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</si>
  <si>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</si>
  <si>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</si>
  <si>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</si>
  <si>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</si>
  <si>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</si>
  <si>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</si>
  <si>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</si>
  <si>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</si>
  <si>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</si>
  <si>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</si>
  <si>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</si>
  <si>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</si>
  <si>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</si>
  <si>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</si>
  <si>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</si>
  <si>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</si>
  <si>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</si>
  <si>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</si>
  <si>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</si>
  <si>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</si>
  <si>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</si>
  <si>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</si>
  <si>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</si>
  <si>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</si>
  <si>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</si>
  <si>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</si>
  <si>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</si>
  <si>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</si>
  <si>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</si>
  <si>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</si>
  <si>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</si>
  <si>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</si>
  <si>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</si>
  <si>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</si>
  <si>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</si>
  <si>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</si>
  <si>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</si>
  <si>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</si>
  <si>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</si>
  <si>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</si>
  <si>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</si>
  <si>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</si>
  <si>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</si>
  <si>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</si>
  <si>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</si>
  <si>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</si>
  <si>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</si>
  <si>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</si>
  <si>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</si>
  <si>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</si>
  <si>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</si>
  <si>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</si>
  <si>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</si>
  <si>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</si>
  <si>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</si>
  <si>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</si>
  <si>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</si>
  <si>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</si>
  <si>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</si>
  <si>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</si>
  <si>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</si>
  <si>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</si>
  <si>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</si>
  <si>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</si>
  <si>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</si>
  <si>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</si>
  <si>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</si>
  <si>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</si>
  <si>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</si>
  <si>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</si>
  <si>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</si>
  <si>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</si>
  <si>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</si>
  <si>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</si>
  <si>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</si>
  <si>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</si>
  <si>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</si>
  <si>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</si>
  <si>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</si>
  <si>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</si>
  <si>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</si>
  <si>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</si>
  <si>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</si>
  <si>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</si>
  <si>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</si>
  <si>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</si>
  <si>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</si>
  <si>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</si>
  <si>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</si>
  <si>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</si>
  <si>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</si>
  <si>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</si>
  <si>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</si>
  <si>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</si>
  <si>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</si>
  <si>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</si>
  <si>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</si>
  <si>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</si>
  <si>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</si>
  <si>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</si>
  <si>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</si>
  <si>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</si>
  <si>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</si>
  <si>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</si>
  <si>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</si>
  <si>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</si>
  <si>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</si>
  <si>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</si>
  <si>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</si>
  <si>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</si>
  <si>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</si>
  <si>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</si>
  <si>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</si>
  <si>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</si>
  <si>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</si>
  <si>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</si>
  <si>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</si>
  <si>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</si>
  <si>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</si>
  <si>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</si>
  <si>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</si>
  <si>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</si>
  <si>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</si>
  <si>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</si>
  <si>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</si>
  <si>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</si>
  <si>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</si>
  <si>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</si>
  <si>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</si>
  <si>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</si>
  <si>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</si>
  <si>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</si>
  <si>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</si>
  <si>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</si>
  <si>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</si>
  <si>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</si>
  <si>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</si>
  <si>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</si>
  <si>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</si>
  <si>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</si>
  <si>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</si>
  <si>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</si>
  <si>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</si>
  <si>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</si>
  <si>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</si>
  <si>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</si>
  <si>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</si>
  <si>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</si>
  <si>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</si>
  <si>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</si>
  <si>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</si>
  <si>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</si>
  <si>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</si>
  <si>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</si>
  <si>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</si>
  <si>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</si>
  <si>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</si>
  <si>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</si>
  <si>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</si>
  <si>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</si>
  <si>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</si>
  <si>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</si>
  <si>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</si>
  <si>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</si>
  <si>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</si>
  <si>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</si>
  <si>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</si>
  <si>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</si>
  <si>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</si>
  <si>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</si>
  <si>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</si>
  <si>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</si>
  <si>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</si>
  <si>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</si>
  <si>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</si>
  <si>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</si>
  <si>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</si>
  <si>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</si>
  <si>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</si>
  <si>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</si>
  <si>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</si>
  <si>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</si>
  <si>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</si>
  <si>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</si>
  <si>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</si>
  <si>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</si>
  <si>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</si>
  <si>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</si>
  <si>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</si>
  <si>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</si>
  <si>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</si>
  <si>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</si>
  <si>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</si>
  <si>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</si>
  <si>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</si>
  <si>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</si>
  <si>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</si>
  <si>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</si>
  <si>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</si>
  <si>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</si>
  <si>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</si>
  <si>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</si>
  <si>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</si>
  <si>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</si>
  <si>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</si>
  <si>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</si>
  <si>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</si>
  <si>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</si>
  <si>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</si>
  <si>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</si>
  <si>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</si>
  <si>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</si>
  <si>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</si>
  <si>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</si>
  <si>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</si>
  <si>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</si>
  <si>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</si>
  <si>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</si>
  <si>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</si>
  <si>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</si>
  <si>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</si>
  <si>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</si>
  <si>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</si>
  <si>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</si>
  <si>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</si>
  <si>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</si>
  <si>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</si>
  <si>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</si>
  <si>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</si>
  <si>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</si>
  <si>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</si>
  <si>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</si>
  <si>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</si>
  <si>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</si>
  <si>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</si>
  <si>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</si>
  <si>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</si>
  <si>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</si>
  <si>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</si>
  <si>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</si>
  <si>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</si>
  <si>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</si>
  <si>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</si>
  <si>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</si>
  <si>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</si>
  <si>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</si>
  <si>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</si>
  <si>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</si>
  <si>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</si>
  <si>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</si>
  <si>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</si>
  <si>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</si>
  <si>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</si>
  <si>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</si>
  <si>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</si>
  <si>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</si>
  <si>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</si>
  <si>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</si>
  <si>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</si>
  <si>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</si>
  <si>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</si>
  <si>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</si>
  <si>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</si>
  <si>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</si>
  <si>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</si>
  <si>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</si>
  <si>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</si>
  <si>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</si>
  <si>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</si>
  <si>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</si>
  <si>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</si>
  <si>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</si>
  <si>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</si>
  <si>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</si>
  <si>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</si>
  <si>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</si>
  <si>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</si>
  <si>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</si>
  <si>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</si>
  <si>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</si>
  <si>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</si>
  <si>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</si>
  <si>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</si>
  <si>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</si>
  <si>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</si>
  <si>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</si>
  <si>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</si>
  <si>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</si>
  <si>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</si>
  <si>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</si>
  <si>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</si>
  <si>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</si>
  <si>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</si>
  <si>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</si>
  <si>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</si>
  <si>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</si>
  <si>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</si>
  <si>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</si>
  <si>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</si>
  <si>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</si>
  <si>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</si>
  <si>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</si>
  <si>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</si>
  <si>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</si>
  <si>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</si>
  <si>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</si>
  <si>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</si>
  <si>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</si>
  <si>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</si>
  <si>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</si>
  <si>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</si>
  <si>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</si>
  <si>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</si>
  <si>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</si>
  <si>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</si>
  <si>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</si>
  <si>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</si>
  <si>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</si>
  <si>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</si>
  <si>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</si>
  <si>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</si>
  <si>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</si>
  <si>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</si>
  <si>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</si>
  <si>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</si>
  <si>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</si>
  <si>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</si>
  <si>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</si>
  <si>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</si>
  <si>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</si>
  <si>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</si>
  <si>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</si>
  <si>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</si>
  <si>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</si>
  <si>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</si>
  <si>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</si>
  <si>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</si>
  <si>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</si>
  <si>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</si>
  <si>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</si>
  <si>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</si>
  <si>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</si>
  <si>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</si>
  <si>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</si>
  <si>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</si>
  <si>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</si>
  <si>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</si>
  <si>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</si>
  <si>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</si>
  <si>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</si>
  <si>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</si>
  <si>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</si>
  <si>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</si>
  <si>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</si>
  <si>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</si>
  <si>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</si>
  <si>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</si>
  <si>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</si>
  <si>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</si>
  <si>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</si>
  <si>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</si>
  <si>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</si>
  <si>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</si>
  <si>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</si>
  <si>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</si>
  <si>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</si>
  <si>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</si>
  <si>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</si>
  <si>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</si>
  <si>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</si>
  <si>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</si>
  <si>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</si>
  <si>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</si>
  <si>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</si>
  <si>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</si>
  <si>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</si>
  <si>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</si>
  <si>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</si>
  <si>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</si>
  <si>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</si>
  <si>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</si>
  <si>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</si>
  <si>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</si>
  <si>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</si>
  <si>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</si>
  <si>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</si>
  <si>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</si>
  <si>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</si>
  <si>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</si>
  <si>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</si>
  <si>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</si>
  <si>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</si>
  <si>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</si>
  <si>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</si>
  <si>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</si>
  <si>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</si>
  <si>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</si>
  <si>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</si>
  <si>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</si>
  <si>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</si>
  <si>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</si>
  <si>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</si>
  <si>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</si>
  <si>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</si>
  <si>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</si>
  <si>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</si>
  <si>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</si>
  <si>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</si>
  <si>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</si>
  <si>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</si>
  <si>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</si>
  <si>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</si>
  <si>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</si>
  <si>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</si>
  <si>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</si>
  <si>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</si>
  <si>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</si>
  <si>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</si>
  <si>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</si>
  <si>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</si>
  <si>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</si>
  <si>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</si>
  <si>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</si>
  <si>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</si>
  <si>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</si>
  <si>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</si>
  <si>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</si>
  <si>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</si>
  <si>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</si>
  <si>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</si>
  <si>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</si>
  <si>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</si>
  <si>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</si>
  <si>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</si>
  <si>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</si>
  <si>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</si>
  <si>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</si>
  <si>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</si>
  <si>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</si>
  <si>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</si>
  <si>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</si>
  <si>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</si>
  <si>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</si>
  <si>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</si>
  <si>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</si>
  <si>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</si>
  <si>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</si>
  <si>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</si>
  <si>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</si>
  <si>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</si>
  <si>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</si>
  <si>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</si>
  <si>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</si>
  <si>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</si>
  <si>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</si>
  <si>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</si>
  <si>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</si>
  <si>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</si>
  <si>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</si>
  <si>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</si>
  <si>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</si>
  <si>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</si>
  <si>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</si>
  <si>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</si>
  <si>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</si>
  <si>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</si>
  <si>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</si>
  <si>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</si>
  <si>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</si>
  <si>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</si>
  <si>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</si>
  <si>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</si>
  <si>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</si>
  <si>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</si>
  <si>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</si>
  <si>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</si>
  <si>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</si>
  <si>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</si>
  <si>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</si>
  <si>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</si>
  <si>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</si>
  <si>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</si>
  <si>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</si>
  <si>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</si>
  <si>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</si>
  <si>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</si>
  <si>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</si>
  <si>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</si>
  <si>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</si>
  <si>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</si>
  <si>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</si>
  <si>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</si>
  <si>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</si>
  <si>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</si>
  <si>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</si>
  <si>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</si>
  <si>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</si>
  <si>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</si>
  <si>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</si>
  <si>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</si>
  <si>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</si>
  <si>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</si>
  <si>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</si>
  <si>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</si>
  <si>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</si>
  <si>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</si>
  <si>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</si>
  <si>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</si>
  <si>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</si>
  <si>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</si>
  <si>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</si>
  <si>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</si>
  <si>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</si>
  <si>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</si>
  <si>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</si>
  <si>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</si>
  <si>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</si>
  <si>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</si>
  <si>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</si>
  <si>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</si>
  <si>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</si>
  <si>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</si>
  <si>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</si>
  <si>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</si>
  <si>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</si>
  <si>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</si>
  <si>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</si>
  <si>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</si>
  <si>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</si>
  <si>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</si>
  <si>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</si>
  <si>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</si>
  <si>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</si>
  <si>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</si>
  <si>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</si>
  <si>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</si>
  <si>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</si>
  <si>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</si>
  <si>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</si>
  <si>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</si>
  <si>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</si>
  <si>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</si>
  <si>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</si>
  <si>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</si>
  <si>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</si>
  <si>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</si>
  <si>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</si>
  <si>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</si>
  <si>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</si>
  <si>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</si>
  <si>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</si>
  <si>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</si>
  <si>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</si>
  <si>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</si>
  <si>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</si>
  <si>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</si>
  <si>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</si>
  <si>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</si>
  <si>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</si>
  <si>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</si>
  <si>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</si>
  <si>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</si>
  <si>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</si>
  <si>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</si>
  <si>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</si>
  <si>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</si>
  <si>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</si>
  <si>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</si>
  <si>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</si>
  <si>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</si>
  <si>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</si>
  <si>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</si>
  <si>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</si>
  <si>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</si>
  <si>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</si>
  <si>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</si>
  <si>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</si>
  <si>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</si>
  <si>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</si>
  <si>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</si>
  <si>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</si>
  <si>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</si>
  <si>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</si>
  <si>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</si>
  <si>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</si>
  <si>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</si>
  <si>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</si>
  <si>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</si>
  <si>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</si>
  <si>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</si>
  <si>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</si>
  <si>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</si>
  <si>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</si>
  <si>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</si>
  <si>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</si>
  <si>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</si>
  <si>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</si>
  <si>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</si>
  <si>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</si>
  <si>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</si>
  <si>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</si>
  <si>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</si>
  <si>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</si>
  <si>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</si>
  <si>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</si>
  <si>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</si>
  <si>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</si>
  <si>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</si>
  <si>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</si>
  <si>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</si>
  <si>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</si>
  <si>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</si>
  <si>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</si>
  <si>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</si>
  <si>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</si>
  <si>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</si>
  <si>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</si>
  <si>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</si>
  <si>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</si>
  <si>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</si>
  <si>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</si>
  <si>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</si>
  <si>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</si>
  <si>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</si>
  <si>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</si>
  <si>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</si>
  <si>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</si>
  <si>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</si>
  <si>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</si>
  <si>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</si>
  <si>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</si>
  <si>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</si>
  <si>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</si>
  <si>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</si>
  <si>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</si>
  <si>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</si>
  <si>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</si>
  <si>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</si>
  <si>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</si>
  <si>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</si>
  <si>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</si>
  <si>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</si>
  <si>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</si>
  <si>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</si>
  <si>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</si>
  <si>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</si>
  <si>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</si>
  <si>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</si>
  <si>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</si>
  <si>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</si>
  <si>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</si>
  <si>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</si>
  <si>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</si>
  <si>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</si>
  <si>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</si>
  <si>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</si>
  <si>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</si>
  <si>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</si>
  <si>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</si>
  <si>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</si>
  <si>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</si>
  <si>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</si>
  <si>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</si>
  <si>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</si>
  <si>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</si>
  <si>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</si>
  <si>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</si>
  <si>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</si>
  <si>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</si>
  <si>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</si>
  <si>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</si>
  <si>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</si>
  <si>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</si>
  <si>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</si>
  <si>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</si>
  <si>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</si>
  <si>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</si>
  <si>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</si>
  <si>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</si>
  <si>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</si>
  <si>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</si>
  <si>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</si>
  <si>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</si>
  <si>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</si>
  <si>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</si>
  <si>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</si>
  <si>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</si>
  <si>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</si>
  <si>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</si>
  <si>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</si>
  <si>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</si>
  <si>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</si>
  <si>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</si>
  <si>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</si>
  <si>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</si>
  <si>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</si>
  <si>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</si>
  <si>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</si>
  <si>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</si>
  <si>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</si>
  <si>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</si>
  <si>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</si>
  <si>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</si>
  <si>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</si>
  <si>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</si>
  <si>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</si>
  <si>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</si>
  <si>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</si>
  <si>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</si>
  <si>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</si>
  <si>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</si>
  <si>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</si>
  <si>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</si>
  <si>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</si>
  <si>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</si>
  <si>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</si>
  <si>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</si>
  <si>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</si>
  <si>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</si>
  <si>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</si>
  <si>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</si>
  <si>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</si>
  <si>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</si>
  <si>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</si>
  <si>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</si>
  <si>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</si>
  <si>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</si>
  <si>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</si>
  <si>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</si>
  <si>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</si>
  <si>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</si>
  <si>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</si>
  <si>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</si>
  <si>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</si>
  <si>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</si>
  <si>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</si>
  <si>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</si>
  <si>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</si>
  <si>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</si>
  <si>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</si>
  <si>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</si>
  <si>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</si>
  <si>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</si>
  <si>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</si>
  <si>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</si>
  <si>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</si>
  <si>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</si>
  <si>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</si>
  <si>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</si>
  <si>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</si>
  <si>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</si>
  <si>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</si>
  <si>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</si>
  <si>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</si>
  <si>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</si>
  <si>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</si>
  <si>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</si>
  <si>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</si>
  <si>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</si>
  <si>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</si>
  <si>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</si>
  <si>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</si>
  <si>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</si>
  <si>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</si>
  <si>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</si>
  <si>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</si>
  <si>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</si>
  <si>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</si>
  <si>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</si>
  <si>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</si>
  <si>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</si>
  <si>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</si>
  <si>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</si>
  <si>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</si>
  <si>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</si>
  <si>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</si>
  <si>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</si>
  <si>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</si>
  <si>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</si>
  <si>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</si>
  <si>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</si>
  <si>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</si>
  <si>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</si>
  <si>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</si>
  <si>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</si>
  <si>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</si>
  <si>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</si>
  <si>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</si>
  <si>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</si>
  <si>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</si>
  <si>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</si>
  <si>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</si>
  <si>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</si>
  <si>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</si>
  <si>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</si>
  <si>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</si>
  <si>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</si>
  <si>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</si>
  <si>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</si>
  <si>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</si>
  <si>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</si>
  <si>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</si>
  <si>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</si>
  <si>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</si>
  <si>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</si>
  <si>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</si>
  <si>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</si>
  <si>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</si>
  <si>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</si>
  <si>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</si>
  <si>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</si>
  <si>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</si>
  <si>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</si>
  <si>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</si>
  <si>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</si>
  <si>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</si>
  <si>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</si>
  <si>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</si>
  <si>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</si>
  <si>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</si>
  <si>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</si>
  <si>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</si>
  <si>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</si>
  <si>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</si>
  <si>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</si>
  <si>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</si>
  <si>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</si>
  <si>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</si>
  <si>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</si>
  <si>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</si>
  <si>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</si>
  <si>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</si>
  <si>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</si>
  <si>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</si>
  <si>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</si>
  <si>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</si>
  <si>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</si>
  <si>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</si>
  <si>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</si>
  <si>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</si>
  <si>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</si>
  <si>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</si>
  <si>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</si>
  <si>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</si>
  <si>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</si>
  <si>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</si>
  <si>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</si>
  <si>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</si>
  <si>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</si>
  <si>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</si>
  <si>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</si>
  <si>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</si>
  <si>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</si>
  <si>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</si>
  <si>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</si>
  <si>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</si>
  <si>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</si>
  <si>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</si>
  <si>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</si>
  <si>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</si>
  <si>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</si>
  <si>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</si>
  <si>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</si>
  <si>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</si>
  <si>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</si>
  <si>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</si>
  <si>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</si>
  <si>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</si>
  <si>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</si>
  <si>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</si>
  <si>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</si>
  <si>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</si>
  <si>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</si>
  <si>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</si>
  <si>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</si>
  <si>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</si>
  <si>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</si>
  <si>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</si>
  <si>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</si>
  <si>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</si>
  <si>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</si>
  <si>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</si>
  <si>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</si>
  <si>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</si>
  <si>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</si>
  <si>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</si>
  <si>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</si>
  <si>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</si>
  <si>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</si>
  <si>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</si>
  <si>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</si>
  <si>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</si>
  <si>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</si>
  <si>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</si>
  <si>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</si>
  <si>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</si>
  <si>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</si>
  <si>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</si>
  <si>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</si>
  <si>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</si>
  <si>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</si>
  <si>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</si>
  <si>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</si>
  <si>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</si>
  <si>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</si>
  <si>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</si>
  <si>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</si>
  <si>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</si>
  <si>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</si>
  <si>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</si>
  <si>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</si>
  <si>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</si>
  <si>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</si>
  <si>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</si>
  <si>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</si>
  <si>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</si>
  <si>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</si>
  <si>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</si>
  <si>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</si>
  <si>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</si>
  <si>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</si>
  <si>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</si>
  <si>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</si>
  <si>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</si>
  <si>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</si>
  <si>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</si>
  <si>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</si>
  <si>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</si>
  <si>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</si>
  <si>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</si>
  <si>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</si>
  <si>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</si>
  <si>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</si>
  <si>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</si>
  <si>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</si>
  <si>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</si>
  <si>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</si>
  <si>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</si>
  <si>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</si>
  <si>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</si>
  <si>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</si>
  <si>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</si>
  <si>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</si>
  <si>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</si>
  <si>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</si>
  <si>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</si>
  <si>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</si>
  <si>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</si>
  <si>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</si>
  <si>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</si>
  <si>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</si>
  <si>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</si>
  <si>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</si>
  <si>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</si>
  <si>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</si>
  <si>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</si>
  <si>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</si>
  <si>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</si>
  <si>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</si>
  <si>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</si>
  <si>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</si>
  <si>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</si>
  <si>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</si>
  <si>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</si>
  <si>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</si>
  <si>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</si>
  <si>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</si>
  <si>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</si>
  <si>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</si>
  <si>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</si>
  <si>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</si>
  <si>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</si>
  <si>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</si>
  <si>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</si>
  <si>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</si>
  <si>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</si>
  <si>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</si>
  <si>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</si>
  <si>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</si>
  <si>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</si>
  <si>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</si>
  <si>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</si>
  <si>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</si>
  <si>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</si>
  <si>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</si>
  <si>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</si>
  <si>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</si>
  <si>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</si>
  <si>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</si>
  <si>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</si>
  <si>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</si>
  <si>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</si>
  <si>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</si>
  <si>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</si>
  <si>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</si>
  <si>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</si>
  <si>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</si>
  <si>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</si>
  <si>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</si>
  <si>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</si>
  <si>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</si>
  <si>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</si>
  <si>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</si>
  <si>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</si>
  <si>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</si>
  <si>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</si>
  <si>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</si>
  <si>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</si>
  <si>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</si>
  <si>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</si>
  <si>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</si>
  <si>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</si>
  <si>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</si>
  <si>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</si>
  <si>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</si>
  <si>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</si>
  <si>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</si>
  <si>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</si>
  <si>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</si>
  <si>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</si>
  <si>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</si>
  <si>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</si>
  <si>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</si>
  <si>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</si>
  <si>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</si>
  <si>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</si>
  <si>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</si>
  <si>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</si>
  <si>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</si>
  <si>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</si>
  <si>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</si>
  <si>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</si>
  <si>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</si>
  <si>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</si>
  <si>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</si>
  <si>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</si>
  <si>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</si>
  <si>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</si>
  <si>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</si>
  <si>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</si>
  <si>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</si>
  <si>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</si>
  <si>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</si>
  <si>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</si>
  <si>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</si>
  <si>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</si>
  <si>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</si>
  <si>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</si>
  <si>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</si>
  <si>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</si>
  <si>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</si>
  <si>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</si>
  <si>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</si>
  <si>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</si>
  <si>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</si>
  <si>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</si>
  <si>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</si>
  <si>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</si>
  <si>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</si>
  <si>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</si>
  <si>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</si>
  <si>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</si>
  <si>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</si>
  <si>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</si>
  <si>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</si>
  <si>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</si>
  <si>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</si>
  <si>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</si>
  <si>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</si>
  <si>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</si>
  <si>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</si>
  <si>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</si>
  <si>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</si>
  <si>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</si>
  <si>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</si>
  <si>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</si>
  <si>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</si>
  <si>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</si>
  <si>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</si>
  <si>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</si>
  <si>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</si>
  <si>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</si>
  <si>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</si>
  <si>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</si>
  <si>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</si>
  <si>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</si>
  <si>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</si>
  <si>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</si>
  <si>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</si>
  <si>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</si>
  <si>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</si>
  <si>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</si>
  <si>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</si>
  <si>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</si>
  <si>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</si>
  <si>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</si>
  <si>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</si>
  <si>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</si>
  <si>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</si>
  <si>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</si>
  <si>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</si>
  <si>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</si>
  <si>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</si>
  <si>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</si>
  <si>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</si>
  <si>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</si>
  <si>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</si>
  <si>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</si>
  <si>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</si>
  <si>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</si>
  <si>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</si>
  <si>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</si>
  <si>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</si>
  <si>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</si>
  <si>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</si>
  <si>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</si>
  <si>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</si>
  <si>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</si>
  <si>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</si>
  <si>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</si>
  <si>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</si>
  <si>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</si>
  <si>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</si>
  <si>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</si>
  <si>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</si>
  <si>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</si>
  <si>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</si>
  <si>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</si>
  <si>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</si>
  <si>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</si>
  <si>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</si>
  <si>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</si>
  <si>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</si>
  <si>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</si>
  <si>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</si>
  <si>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</si>
  <si>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</si>
  <si>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</si>
  <si>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</si>
  <si>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</si>
  <si>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</si>
  <si>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</si>
  <si>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</si>
  <si>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</si>
  <si>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</si>
  <si>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</si>
  <si>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</si>
  <si>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</si>
  <si>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</si>
  <si>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</si>
  <si>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</si>
  <si>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</si>
  <si>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</si>
  <si>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</si>
  <si>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</si>
  <si>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</si>
  <si>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</si>
  <si>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</si>
  <si>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</si>
  <si>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</si>
  <si>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</si>
  <si>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</si>
  <si>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</si>
  <si>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</si>
  <si>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</si>
  <si>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</si>
  <si>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</si>
  <si>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</si>
  <si>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</si>
  <si>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</si>
  <si>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</si>
  <si>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</si>
  <si>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</si>
  <si>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</si>
  <si>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</si>
  <si>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</si>
  <si>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</si>
  <si>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</si>
  <si>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</si>
  <si>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</si>
  <si>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</si>
  <si>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</si>
  <si>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</si>
  <si>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</si>
  <si>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</si>
  <si>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</si>
  <si>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</si>
  <si>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</si>
  <si>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</si>
  <si>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</si>
  <si>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</si>
  <si>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</si>
  <si>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</si>
  <si>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</si>
  <si>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</si>
  <si>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</si>
  <si>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</si>
  <si>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</si>
  <si>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</si>
  <si>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</si>
  <si>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</si>
  <si>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</si>
  <si>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</si>
  <si>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</si>
  <si>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</si>
  <si>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</si>
  <si>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</si>
  <si>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</si>
  <si>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</si>
  <si>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</si>
  <si>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</si>
  <si>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</si>
  <si>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</si>
  <si>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</si>
  <si>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</si>
  <si>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</si>
  <si>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</si>
  <si>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</si>
  <si>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</si>
  <si>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</si>
  <si>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</si>
  <si>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</si>
  <si>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</si>
  <si>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</si>
  <si>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</si>
  <si>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</si>
  <si>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</si>
  <si>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</si>
  <si>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</si>
  <si>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</si>
  <si>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</si>
  <si>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</si>
  <si>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</si>
  <si>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</si>
  <si>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</si>
  <si>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</si>
  <si>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</si>
  <si>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</si>
  <si>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</si>
  <si>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</si>
  <si>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</si>
  <si>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</si>
  <si>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</si>
  <si>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</si>
  <si>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</si>
  <si>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</si>
  <si>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</si>
  <si>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</si>
  <si>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</si>
  <si>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</si>
  <si>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</si>
  <si>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</si>
  <si>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</si>
  <si>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</si>
  <si>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</si>
  <si>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</si>
  <si>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</si>
  <si>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</si>
  <si>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</si>
  <si>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</si>
  <si>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</si>
  <si>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</si>
  <si>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</si>
  <si>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</si>
  <si>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</si>
  <si>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</si>
  <si>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</si>
  <si>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</si>
  <si>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</si>
  <si>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</si>
  <si>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</si>
  <si>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</si>
  <si>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</si>
  <si>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</si>
  <si>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</si>
  <si>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</si>
  <si>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</si>
  <si>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</si>
  <si>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</si>
  <si>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</si>
  <si>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</si>
  <si>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</si>
  <si>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</si>
  <si>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</si>
  <si>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</si>
  <si>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</si>
  <si>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</si>
  <si>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</si>
  <si>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</si>
  <si>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</si>
  <si>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</si>
  <si>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</si>
  <si>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</si>
  <si>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</si>
  <si>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</si>
  <si>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</si>
  <si>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</si>
  <si>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</si>
  <si>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</si>
  <si>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</si>
  <si>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</si>
  <si>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</si>
  <si>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</si>
  <si>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</si>
  <si>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</si>
  <si>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</si>
  <si>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</si>
  <si>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</si>
  <si>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</si>
  <si>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</si>
  <si>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</si>
  <si>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</si>
  <si>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</si>
  <si>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</si>
  <si>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</si>
  <si>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</si>
  <si>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</si>
  <si>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</si>
  <si>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</si>
  <si>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</si>
  <si>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</si>
  <si>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</si>
  <si>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</si>
  <si>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</si>
  <si>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</si>
  <si>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</si>
  <si>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</si>
  <si>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</si>
  <si>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</si>
  <si>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</si>
  <si>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</si>
  <si>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</si>
  <si>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</si>
  <si>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</si>
  <si>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</si>
  <si>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</si>
  <si>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</si>
  <si>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</si>
  <si>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</si>
  <si>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</si>
  <si>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</si>
  <si>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</si>
  <si>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</si>
  <si>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</si>
  <si>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</si>
  <si>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</si>
  <si>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</si>
  <si>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</si>
  <si>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</si>
  <si>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</si>
  <si>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</si>
  <si>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</si>
  <si>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</si>
  <si>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</si>
  <si>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</si>
  <si>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</si>
  <si>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</si>
  <si>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</si>
  <si>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</si>
  <si>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</si>
  <si>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</si>
  <si>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</si>
  <si>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</si>
  <si>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</si>
  <si>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</si>
  <si>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</si>
  <si>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</si>
  <si>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</si>
  <si>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</si>
  <si>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</si>
  <si>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</si>
  <si>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</si>
  <si>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</si>
  <si>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</si>
  <si>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</si>
  <si>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</si>
  <si>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</si>
  <si>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</si>
  <si>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</si>
  <si>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</si>
  <si>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</si>
  <si>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</si>
  <si>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</si>
  <si>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</si>
  <si>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</si>
  <si>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</si>
  <si>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</si>
  <si>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</si>
  <si>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</si>
  <si>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</si>
  <si>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</si>
  <si>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</si>
  <si>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</si>
  <si>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</si>
  <si>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</si>
  <si>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</si>
  <si>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</si>
  <si>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</si>
  <si>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</si>
  <si>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</si>
  <si>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</si>
  <si>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</si>
  <si>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</si>
  <si>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</si>
  <si>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</si>
  <si>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</si>
  <si>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</si>
  <si>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</si>
  <si>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</si>
  <si>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</si>
  <si>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</si>
  <si>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</si>
  <si>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</si>
  <si>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</si>
  <si>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</si>
  <si>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</si>
  <si>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</si>
  <si>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</si>
  <si>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</si>
  <si>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</si>
  <si>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</si>
  <si>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</si>
  <si>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</si>
  <si>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</si>
  <si>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</si>
  <si>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</si>
  <si>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</si>
  <si>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</si>
  <si>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</si>
  <si>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</si>
  <si>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</si>
  <si>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</si>
  <si>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</si>
  <si>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</si>
  <si>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</si>
  <si>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</si>
  <si>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</si>
  <si>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</si>
  <si>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</si>
  <si>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</si>
  <si>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</si>
  <si>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</si>
  <si>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</si>
  <si>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</si>
  <si>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</si>
  <si>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</si>
  <si>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</si>
  <si>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</si>
  <si>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</si>
  <si>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</si>
  <si>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</si>
  <si>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</si>
  <si>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</si>
  <si>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</si>
  <si>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</si>
  <si>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</si>
  <si>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</si>
  <si>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</si>
  <si>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</si>
  <si>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</si>
  <si>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</si>
  <si>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</si>
  <si>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</si>
  <si>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</si>
  <si>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</si>
  <si>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</si>
  <si>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</si>
  <si>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</si>
  <si>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</si>
  <si>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</si>
  <si>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</si>
  <si>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</si>
  <si>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</si>
  <si>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</si>
  <si>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</si>
  <si>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</si>
  <si>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</si>
  <si>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</si>
  <si>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</si>
  <si>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</si>
  <si>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</si>
  <si>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</si>
  <si>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</si>
  <si>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</si>
  <si>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</si>
  <si>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</si>
  <si>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</si>
  <si>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</si>
  <si>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</si>
  <si>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</si>
  <si>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</si>
  <si>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</si>
  <si>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</si>
  <si>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</si>
  <si>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</si>
  <si>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</si>
  <si>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</si>
  <si>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</si>
  <si>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</si>
  <si>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</si>
  <si>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</si>
  <si>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</si>
  <si>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</si>
  <si>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</si>
  <si>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</si>
  <si>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</si>
  <si>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</si>
  <si>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</si>
  <si>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</si>
  <si>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</si>
  <si>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</si>
  <si>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</si>
  <si>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</si>
  <si>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</si>
  <si>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</si>
  <si>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</si>
  <si>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</si>
  <si>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</si>
  <si>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</si>
  <si>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</si>
  <si>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</si>
  <si>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</si>
  <si>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</si>
  <si>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</si>
  <si>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</si>
  <si>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</si>
  <si>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</si>
  <si>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</si>
  <si>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</si>
  <si>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</si>
  <si>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</si>
  <si>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</si>
  <si>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</si>
  <si>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</si>
  <si>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</si>
  <si>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</si>
  <si>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</si>
  <si>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</si>
  <si>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</si>
  <si>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</si>
  <si>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</si>
  <si>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</si>
  <si>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</si>
  <si>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</si>
  <si>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</si>
  <si>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</si>
  <si>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</si>
  <si>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</si>
  <si>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</si>
  <si>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</si>
  <si>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</si>
  <si>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</si>
  <si>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</si>
  <si>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</si>
  <si>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</si>
  <si>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</si>
  <si>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</si>
  <si>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</si>
  <si>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</si>
  <si>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</si>
  <si>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</si>
  <si>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</si>
  <si>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</si>
  <si>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</si>
  <si>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</si>
  <si>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</si>
  <si>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</si>
  <si>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</si>
  <si>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</si>
  <si>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</si>
  <si>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</si>
  <si>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</si>
  <si>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</si>
  <si>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</si>
  <si>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</si>
  <si>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</si>
  <si>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</si>
  <si>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</si>
  <si>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</si>
  <si>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</si>
  <si>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</si>
  <si>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</si>
  <si>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</si>
  <si>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</si>
  <si>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</si>
  <si>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</si>
  <si>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</si>
  <si>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</si>
  <si>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</si>
  <si>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</si>
  <si>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</si>
  <si>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</si>
  <si>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</si>
  <si>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</si>
  <si>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</si>
  <si>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</si>
  <si>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</si>
  <si>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</si>
  <si>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</si>
  <si>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</si>
  <si>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</si>
  <si>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</si>
  <si>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</si>
  <si>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</si>
  <si>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</si>
  <si>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</si>
  <si>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</si>
  <si>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</si>
  <si>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</si>
  <si>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</si>
  <si>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</si>
  <si>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</si>
  <si>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</si>
  <si>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</si>
  <si>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</si>
  <si>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</si>
  <si>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</si>
  <si>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</si>
  <si>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</si>
  <si>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</si>
  <si>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</si>
  <si>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</si>
  <si>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</si>
  <si>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</si>
  <si>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</si>
  <si>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</si>
  <si>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</si>
  <si>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</si>
  <si>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</si>
  <si>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</si>
  <si>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</si>
  <si>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</si>
  <si>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</si>
  <si>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</si>
  <si>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</si>
  <si>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</si>
  <si>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</si>
  <si>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</si>
  <si>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</si>
  <si>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</si>
  <si>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</si>
  <si>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</si>
  <si>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</si>
  <si>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</si>
  <si>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</si>
  <si>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</si>
  <si>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</si>
  <si>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</si>
  <si>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</si>
  <si>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</si>
  <si>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</si>
  <si>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</si>
  <si>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</si>
  <si>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</si>
  <si>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</si>
  <si>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</si>
  <si>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</si>
  <si>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</si>
  <si>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</si>
  <si>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</si>
  <si>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</si>
  <si>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</si>
  <si>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</si>
  <si>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</si>
  <si>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</si>
  <si>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</si>
  <si>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</si>
  <si>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</si>
  <si>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</si>
  <si>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</si>
  <si>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</si>
  <si>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</si>
  <si>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</si>
  <si>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</si>
  <si>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</si>
  <si>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</si>
  <si>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</si>
  <si>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</si>
  <si>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</si>
  <si>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</si>
  <si>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</si>
  <si>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</si>
  <si>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</si>
  <si>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</si>
  <si>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</si>
  <si>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</si>
  <si>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</si>
  <si>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</si>
  <si>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</si>
  <si>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</si>
  <si>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</si>
  <si>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</si>
  <si>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</si>
  <si>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</si>
  <si>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</si>
  <si>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</si>
  <si>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</si>
  <si>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</si>
  <si>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</si>
  <si>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</si>
  <si>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</si>
  <si>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</si>
  <si>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</si>
  <si>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</si>
  <si>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</si>
  <si>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</si>
  <si>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</si>
  <si>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</si>
  <si>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</si>
  <si>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</si>
  <si>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</si>
  <si>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</si>
  <si>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</si>
  <si>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</si>
  <si>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</si>
  <si>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</si>
  <si>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</si>
  <si>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</si>
  <si>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</si>
  <si>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</si>
  <si>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</si>
  <si>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</si>
  <si>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</si>
  <si>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</si>
  <si>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</si>
  <si>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</si>
  <si>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</si>
  <si>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</si>
  <si>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</si>
  <si>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</si>
  <si>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</si>
  <si>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</si>
  <si>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</si>
  <si>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</si>
  <si>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</si>
  <si>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</si>
  <si>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</si>
  <si>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</si>
  <si>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</si>
  <si>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</si>
  <si>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</si>
  <si>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</si>
  <si>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</si>
  <si>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</si>
  <si>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</si>
  <si>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</si>
  <si>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</si>
  <si>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</si>
  <si>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</si>
  <si>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</si>
  <si>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</si>
  <si>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</si>
  <si>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</si>
  <si>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</si>
  <si>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</si>
  <si>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</si>
  <si>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</si>
  <si>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</si>
  <si>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</si>
  <si>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</si>
  <si>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</si>
  <si>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</si>
  <si>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</si>
  <si>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</si>
  <si>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</si>
  <si>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</si>
  <si>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</si>
  <si>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</si>
  <si>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</si>
  <si>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</si>
  <si>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</si>
  <si>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</si>
  <si>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</si>
  <si>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</si>
  <si>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</si>
  <si>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</si>
  <si>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</si>
  <si>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</si>
  <si>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</si>
  <si>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</si>
  <si>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</si>
  <si>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</si>
  <si>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</si>
  <si>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</si>
  <si>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</si>
  <si>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</si>
  <si>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</si>
  <si>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</si>
  <si>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</si>
  <si>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</si>
  <si>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</si>
  <si>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</si>
  <si>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</si>
  <si>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</si>
  <si>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</si>
  <si>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</si>
  <si>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</si>
  <si>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</si>
  <si>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</si>
  <si>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</si>
  <si>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</si>
  <si>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</si>
  <si>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</si>
  <si>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</si>
  <si>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</si>
  <si>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</si>
  <si>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</si>
  <si>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</si>
  <si>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</si>
  <si>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</si>
  <si>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</si>
  <si>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</si>
  <si>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</si>
  <si>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</si>
  <si>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</si>
  <si>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</si>
  <si>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</si>
  <si>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</si>
  <si>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</si>
  <si>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</si>
  <si>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</si>
  <si>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</si>
  <si>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</si>
  <si>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</si>
  <si>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</si>
  <si>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</si>
  <si>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</si>
  <si>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</si>
  <si>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</si>
  <si>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</si>
  <si>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</si>
  <si>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</si>
  <si>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</si>
  <si>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</si>
  <si>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</si>
  <si>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</si>
  <si>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</si>
  <si>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</si>
  <si>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</si>
  <si>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</si>
  <si>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</si>
  <si>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</si>
  <si>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</si>
  <si>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</si>
  <si>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</si>
  <si>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</si>
  <si>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</si>
  <si>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</si>
  <si>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</si>
  <si>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</si>
  <si>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</si>
  <si>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</si>
  <si>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</si>
  <si>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</si>
  <si>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</si>
  <si>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</si>
  <si>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</si>
  <si>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</si>
  <si>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</si>
  <si>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</si>
  <si>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</si>
  <si>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</si>
  <si>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</si>
  <si>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</si>
  <si>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</si>
  <si>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</si>
  <si>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</si>
  <si>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</si>
  <si>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</si>
  <si>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</si>
  <si>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</si>
  <si>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</si>
  <si>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</si>
  <si>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</si>
  <si>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</si>
  <si>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</si>
  <si>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</si>
  <si>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</si>
  <si>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</si>
  <si>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</si>
  <si>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</si>
  <si>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</si>
  <si>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</si>
  <si>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</si>
  <si>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</si>
  <si>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</si>
  <si>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</si>
  <si>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</si>
  <si>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</si>
  <si>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</si>
  <si>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</si>
  <si>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</si>
  <si>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</si>
  <si>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</si>
  <si>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</si>
  <si>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</si>
  <si>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</si>
  <si>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</si>
  <si>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</si>
  <si>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</si>
  <si>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</si>
  <si>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</si>
  <si>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</si>
  <si>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</si>
  <si>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</si>
  <si>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</si>
  <si>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</si>
  <si>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</si>
  <si>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</si>
  <si>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</si>
  <si>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</si>
  <si>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</si>
  <si>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</si>
  <si>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</si>
  <si>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</si>
  <si>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</si>
  <si>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</si>
  <si>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</si>
  <si>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</si>
  <si>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</si>
  <si>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</si>
  <si>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</si>
  <si>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</si>
  <si>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</si>
  <si>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</si>
  <si>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</si>
  <si>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</si>
  <si>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</si>
  <si>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</si>
  <si>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</si>
  <si>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</si>
  <si>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</si>
  <si>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</si>
  <si>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</si>
  <si>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</si>
  <si>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</si>
  <si>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</si>
  <si>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</si>
  <si>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</si>
  <si>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</si>
  <si>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</si>
  <si>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</si>
  <si>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</si>
  <si>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</si>
  <si>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</si>
  <si>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</si>
  <si>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</si>
  <si>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</si>
  <si>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</si>
  <si>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</si>
  <si>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</si>
  <si>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</si>
  <si>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</si>
  <si>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</si>
  <si>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</si>
  <si>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</si>
  <si>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</si>
  <si>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</si>
  <si>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</si>
  <si>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</si>
  <si>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</si>
  <si>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</si>
  <si>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</si>
  <si>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</si>
  <si>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</si>
  <si>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</si>
  <si>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</si>
  <si>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</si>
  <si>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</si>
  <si>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</si>
  <si>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</si>
  <si>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</si>
  <si>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</si>
  <si>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</si>
  <si>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</si>
  <si>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</si>
  <si>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</si>
  <si>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</si>
  <si>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</si>
  <si>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</si>
  <si>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</si>
  <si>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</si>
  <si>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</si>
  <si>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</si>
  <si>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</si>
  <si>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</si>
  <si>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</si>
  <si>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</si>
  <si>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</si>
  <si>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</si>
  <si>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</si>
  <si>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</si>
  <si>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</si>
  <si>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</si>
  <si>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</si>
  <si>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</si>
  <si>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</si>
  <si>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</si>
  <si>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</si>
  <si>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</si>
  <si>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</si>
  <si>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</si>
  <si>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</si>
  <si>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</si>
  <si>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</si>
  <si>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</si>
  <si>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</si>
  <si>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</si>
  <si>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</si>
  <si>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</si>
  <si>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</si>
  <si>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</si>
  <si>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</si>
  <si>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</si>
  <si>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</si>
  <si>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</si>
  <si>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</si>
  <si>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</si>
  <si>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</si>
  <si>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</si>
  <si>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</si>
  <si>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</si>
  <si>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</si>
  <si>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</si>
  <si>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</si>
  <si>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</si>
  <si>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</si>
  <si>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</si>
  <si>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</si>
  <si>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</si>
  <si>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</si>
  <si>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</si>
  <si>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</si>
  <si>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</si>
  <si>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</si>
  <si>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</si>
  <si>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</si>
  <si>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</si>
  <si>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</si>
  <si>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</si>
  <si>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</si>
  <si>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</si>
  <si>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</si>
  <si>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</si>
  <si>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</si>
  <si>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</si>
  <si>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</si>
  <si>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</si>
  <si>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</si>
  <si>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</si>
  <si>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</si>
  <si>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</si>
  <si>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</si>
  <si>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</si>
  <si>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</si>
  <si>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</si>
  <si>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</si>
  <si>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</si>
  <si>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</si>
  <si>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</si>
  <si>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</si>
  <si>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</si>
  <si>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</si>
  <si>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</si>
  <si>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</si>
  <si>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</si>
  <si>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</si>
  <si>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</si>
  <si>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</si>
  <si>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</si>
  <si>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</si>
  <si>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</si>
  <si>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</si>
  <si>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</si>
  <si>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</si>
  <si>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</si>
  <si>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</si>
  <si>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</si>
  <si>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</si>
  <si>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</si>
  <si>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</si>
  <si>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</si>
  <si>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</si>
  <si>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</si>
  <si>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</si>
  <si>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</si>
  <si>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</si>
  <si>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</si>
  <si>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</si>
  <si>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</si>
  <si>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</si>
  <si>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</si>
  <si>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</si>
  <si>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</si>
  <si>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</si>
  <si>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</si>
  <si>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</si>
  <si>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</si>
  <si>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</si>
  <si>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</si>
  <si>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</si>
  <si>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</si>
  <si>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</si>
  <si>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</si>
  <si>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</si>
  <si>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</si>
  <si>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</si>
  <si>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</si>
  <si>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</si>
  <si>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</si>
  <si>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</si>
  <si>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</si>
  <si>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</si>
  <si>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</si>
  <si>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</si>
  <si>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</si>
  <si>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</si>
  <si>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</si>
  <si>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</si>
  <si>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</si>
  <si>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</si>
  <si>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</si>
  <si>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</si>
  <si>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</si>
  <si>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</si>
  <si>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</si>
  <si>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</si>
  <si>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</si>
  <si>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</si>
  <si>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</si>
  <si>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</si>
  <si>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</si>
  <si>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</si>
  <si>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</si>
  <si>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</si>
  <si>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</si>
  <si>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</si>
  <si>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</si>
  <si>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</si>
  <si>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</si>
  <si>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</si>
  <si>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</si>
  <si>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</si>
  <si>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</si>
  <si>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</si>
  <si>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</si>
  <si>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</si>
  <si>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</si>
  <si>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</si>
  <si>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</si>
  <si>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</si>
  <si>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</si>
  <si>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</si>
  <si>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</si>
  <si>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</si>
  <si>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</si>
  <si>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</si>
  <si>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</si>
  <si>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</si>
  <si>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</si>
  <si>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</si>
  <si>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</si>
  <si>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</si>
  <si>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</si>
  <si>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</si>
  <si>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</si>
  <si>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</si>
  <si>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</si>
  <si>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</si>
  <si>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</si>
  <si>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</si>
  <si>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</si>
  <si>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</si>
  <si>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</si>
  <si>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</si>
  <si>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</si>
  <si>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</si>
  <si>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</si>
  <si>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</si>
  <si>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</si>
  <si>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</si>
  <si>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</si>
  <si>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</si>
  <si>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</si>
  <si>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</si>
  <si>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</si>
  <si>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</si>
  <si>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</si>
  <si>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</si>
  <si>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</si>
  <si>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</si>
  <si>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</si>
  <si>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</si>
  <si>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</si>
  <si>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</si>
  <si>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</si>
  <si>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</si>
  <si>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</si>
  <si>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</si>
  <si>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</si>
  <si>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</si>
  <si>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</si>
  <si>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</si>
  <si>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</si>
  <si>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</si>
  <si>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</si>
  <si>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</si>
  <si>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</si>
  <si>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</si>
  <si>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</si>
  <si>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</si>
  <si>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</si>
  <si>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</si>
  <si>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</si>
  <si>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</si>
  <si>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</si>
  <si>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</si>
  <si>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</si>
  <si>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</si>
  <si>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</si>
  <si>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</si>
  <si>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</si>
  <si>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</si>
  <si>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</si>
  <si>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</si>
  <si>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</si>
  <si>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</si>
  <si>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</si>
  <si>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</si>
  <si>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</si>
  <si>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</si>
  <si>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</si>
  <si>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</si>
  <si>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</si>
  <si>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</si>
  <si>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</si>
  <si>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</si>
  <si>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</si>
  <si>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</si>
  <si>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</si>
  <si>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</si>
  <si>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</si>
  <si>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</si>
  <si>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</si>
  <si>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</si>
  <si>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</si>
  <si>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</si>
  <si>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</si>
  <si>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</si>
  <si>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</si>
  <si>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</si>
  <si>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</si>
  <si>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</si>
  <si>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</si>
  <si>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</si>
  <si>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</si>
  <si>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</si>
  <si>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</si>
  <si>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</si>
  <si>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</si>
  <si>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</si>
  <si>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</si>
  <si>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</si>
  <si>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</si>
  <si>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</si>
  <si>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</si>
  <si>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</si>
  <si>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</si>
  <si>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</si>
  <si>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</si>
  <si>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</si>
  <si>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</si>
  <si>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</si>
  <si>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</si>
  <si>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</si>
  <si>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</si>
  <si>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</si>
  <si>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</si>
  <si>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</si>
  <si>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</si>
  <si>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</si>
  <si>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</si>
  <si>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</si>
  <si>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</si>
  <si>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</si>
  <si>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</si>
  <si>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</si>
  <si>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</si>
  <si>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</si>
  <si>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</si>
  <si>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</si>
  <si>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</si>
  <si>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</si>
  <si>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</si>
  <si>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</si>
  <si>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</si>
  <si>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</si>
  <si>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</si>
  <si>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</si>
  <si>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</si>
  <si>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</si>
  <si>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</si>
  <si>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</si>
  <si>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</si>
  <si>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</si>
  <si>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</si>
  <si>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</si>
  <si>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</si>
  <si>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</si>
  <si>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</si>
  <si>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</si>
  <si>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</si>
  <si>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</si>
  <si>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</si>
  <si>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</si>
  <si>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</si>
  <si>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</si>
  <si>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</si>
  <si>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</si>
  <si>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</si>
  <si>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</si>
  <si>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</si>
  <si>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</si>
  <si>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</si>
  <si>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</si>
  <si>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</si>
  <si>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</si>
  <si>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</si>
  <si>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</si>
  <si>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</si>
  <si>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</si>
  <si>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</si>
  <si>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</si>
  <si>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</si>
  <si>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</si>
  <si>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</si>
  <si>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</si>
  <si>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</si>
  <si>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</si>
  <si>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</si>
  <si>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</si>
  <si>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</si>
  <si>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</si>
  <si>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</si>
  <si>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</si>
  <si>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</si>
  <si>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</si>
  <si>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</si>
  <si>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</si>
  <si>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</si>
  <si>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</si>
  <si>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</si>
  <si>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</si>
  <si>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</si>
  <si>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</si>
  <si>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</si>
  <si>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</si>
  <si>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</si>
  <si>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</si>
  <si>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</si>
  <si>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</si>
  <si>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</si>
  <si>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</si>
  <si>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</si>
  <si>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</si>
  <si>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</si>
  <si>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</si>
  <si>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</si>
  <si>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</si>
  <si>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</si>
  <si>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</si>
  <si>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</si>
  <si>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</si>
  <si>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</si>
  <si>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</si>
  <si>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</si>
  <si>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</si>
  <si>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</si>
  <si>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</si>
  <si>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</si>
  <si>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</si>
  <si>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</si>
  <si>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</si>
  <si>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</si>
  <si>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</si>
  <si>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</si>
  <si>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</si>
  <si>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</si>
  <si>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</si>
  <si>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</si>
  <si>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</si>
  <si>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</si>
  <si>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</si>
  <si>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</si>
  <si>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</si>
  <si>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</si>
  <si>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</si>
  <si>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</si>
  <si>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</si>
  <si>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</si>
  <si>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</si>
  <si>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</si>
  <si>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</si>
  <si>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</si>
  <si>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</si>
  <si>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</si>
  <si>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</si>
  <si>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</si>
  <si>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</si>
  <si>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</si>
  <si>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</si>
  <si>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</si>
  <si>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</si>
  <si>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</si>
  <si>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</si>
  <si>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</si>
  <si>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</si>
  <si>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</si>
  <si>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</si>
  <si>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</si>
  <si>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</si>
  <si>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</si>
  <si>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</si>
  <si>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</si>
  <si>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</si>
  <si>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</si>
  <si>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</si>
  <si>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</si>
  <si>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</si>
  <si>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</si>
  <si>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</si>
  <si>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</si>
  <si>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</si>
  <si>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</si>
  <si>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</si>
  <si>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</si>
  <si>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</si>
  <si>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</si>
  <si>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</si>
  <si>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</si>
  <si>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</si>
  <si>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</si>
  <si>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</si>
  <si>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</si>
  <si>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</si>
  <si>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</si>
  <si>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</si>
  <si>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</si>
  <si>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</si>
  <si>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</si>
  <si>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</si>
  <si>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</si>
  <si>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</si>
  <si>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</si>
  <si>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</si>
  <si>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</si>
  <si>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</si>
  <si>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</si>
  <si>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</si>
  <si>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</si>
  <si>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</si>
  <si>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</si>
  <si>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</si>
  <si>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</si>
  <si>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</si>
  <si>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</si>
  <si>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</si>
  <si>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</si>
  <si>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</si>
  <si>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</si>
  <si>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</si>
  <si>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</si>
  <si>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</si>
  <si>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</si>
  <si>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</si>
  <si>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</si>
  <si>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</si>
  <si>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</si>
  <si>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</si>
  <si>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</si>
  <si>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</si>
  <si>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</si>
  <si>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</si>
  <si>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</si>
  <si>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</si>
  <si>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</si>
  <si>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</si>
  <si>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</si>
  <si>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</si>
  <si>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</si>
  <si>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</si>
  <si>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</si>
  <si>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</si>
  <si>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</si>
  <si>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</si>
  <si>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</si>
  <si>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</si>
  <si>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</si>
  <si>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</si>
  <si>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</si>
  <si>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</si>
  <si>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</si>
  <si>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</si>
  <si>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</si>
  <si>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</si>
  <si>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</si>
  <si>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</si>
  <si>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</si>
  <si>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</si>
  <si>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</si>
  <si>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</si>
  <si>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</si>
  <si>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</si>
  <si>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</si>
  <si>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</si>
  <si>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</si>
  <si>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</si>
  <si>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</si>
  <si>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</si>
  <si>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</si>
  <si>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</si>
  <si>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</si>
  <si>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</si>
  <si>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</si>
  <si>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</si>
  <si>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</si>
  <si>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</si>
  <si>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</si>
  <si>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</si>
  <si>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</si>
  <si>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</si>
  <si>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</si>
  <si>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</si>
  <si>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</si>
  <si>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</si>
  <si>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</si>
  <si>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</si>
  <si>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</si>
  <si>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</si>
  <si>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</si>
  <si>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</si>
  <si>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</si>
  <si>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</si>
  <si>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</si>
  <si>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</si>
  <si>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</si>
  <si>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</si>
  <si>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</si>
  <si>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</si>
  <si>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</si>
  <si>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</si>
  <si>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</si>
  <si>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</si>
  <si>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</si>
  <si>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</si>
  <si>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</si>
  <si>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</si>
  <si>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</si>
  <si>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</si>
  <si>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</si>
  <si>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</si>
  <si>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</si>
  <si>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</si>
  <si>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</si>
  <si>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</si>
  <si>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</si>
  <si>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</si>
  <si>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</si>
  <si>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</si>
  <si>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</si>
  <si>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</si>
  <si>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</si>
  <si>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</si>
  <si>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</si>
  <si>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</si>
  <si>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</si>
  <si>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</si>
  <si>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</si>
  <si>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</si>
  <si>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</si>
  <si>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</si>
  <si>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</si>
  <si>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</si>
  <si>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</si>
  <si>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</si>
  <si>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</si>
  <si>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</si>
  <si>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</si>
  <si>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</si>
  <si>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</si>
  <si>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</si>
  <si>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</si>
  <si>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</si>
  <si>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</si>
  <si>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</si>
  <si>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</si>
  <si>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</si>
  <si>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</si>
  <si>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</si>
  <si>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</si>
  <si>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</si>
  <si>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</si>
  <si>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</si>
  <si>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</si>
  <si>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</si>
  <si>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</si>
  <si>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</si>
  <si>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</si>
  <si>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</si>
  <si>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</si>
  <si>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</si>
  <si>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</si>
  <si>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</si>
  <si>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</si>
  <si>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</si>
  <si>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</si>
  <si>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</si>
  <si>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</si>
  <si>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</si>
  <si>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</si>
  <si>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</si>
  <si>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</si>
  <si>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</si>
  <si>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</si>
  <si>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</si>
  <si>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</si>
  <si>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</si>
  <si>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</si>
  <si>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</si>
  <si>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</si>
  <si>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</si>
  <si>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</si>
  <si>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</si>
  <si>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</si>
  <si>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</si>
  <si>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</si>
  <si>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</si>
  <si>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</si>
  <si>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</si>
  <si>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</si>
  <si>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</si>
  <si>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</si>
  <si>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</si>
  <si>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</si>
  <si>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</si>
  <si>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</si>
  <si>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</si>
  <si>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</si>
  <si>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</si>
  <si>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</si>
  <si>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</si>
  <si>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</si>
  <si>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</si>
  <si>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</si>
  <si>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</si>
  <si>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</si>
  <si>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</si>
  <si>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</si>
  <si>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</si>
  <si>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</si>
  <si>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</si>
  <si>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</si>
  <si>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</si>
  <si>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</si>
  <si>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</si>
  <si>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</si>
  <si>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</si>
  <si>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</si>
  <si>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</si>
  <si>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</si>
  <si>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</si>
  <si>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</si>
  <si>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</si>
  <si>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</si>
  <si>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</si>
  <si>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</si>
  <si>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</si>
  <si>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</si>
  <si>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</si>
  <si>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</si>
  <si>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</si>
  <si>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</si>
  <si>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</si>
  <si>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</si>
  <si>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</si>
  <si>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</si>
  <si>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</si>
  <si>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</si>
  <si>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</si>
  <si>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</si>
  <si>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</si>
  <si>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</si>
  <si>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</si>
  <si>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</si>
  <si>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</si>
  <si>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</si>
  <si>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</si>
  <si>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</si>
  <si>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</si>
  <si>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</si>
  <si>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</si>
  <si>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</si>
  <si>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</si>
  <si>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</si>
  <si>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</si>
  <si>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</si>
  <si>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</si>
  <si>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</si>
  <si>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</si>
  <si>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</si>
  <si>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</si>
  <si>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</si>
  <si>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</si>
  <si>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</si>
  <si>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</si>
  <si>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</si>
  <si>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</si>
  <si>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</si>
  <si>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</si>
  <si>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</si>
  <si>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</si>
  <si>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</si>
  <si>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</si>
  <si>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</si>
  <si>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</si>
  <si>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</si>
  <si>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</si>
  <si>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</si>
  <si>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</si>
  <si>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</si>
  <si>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</si>
  <si>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</si>
  <si>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</si>
  <si>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</si>
  <si>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</si>
  <si>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</si>
  <si>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</si>
  <si>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</si>
  <si>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</si>
  <si>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</si>
  <si>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</si>
  <si>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</si>
  <si>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</si>
  <si>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</si>
  <si>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</si>
  <si>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</si>
  <si>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</si>
  <si>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</si>
  <si>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</si>
  <si>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</si>
  <si>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</si>
  <si>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</si>
  <si>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</si>
  <si>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</si>
  <si>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</si>
  <si>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</si>
  <si>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</si>
  <si>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</si>
  <si>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</si>
  <si>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</si>
  <si>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</si>
  <si>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</si>
  <si>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</si>
  <si>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</si>
  <si>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</si>
  <si>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</si>
  <si>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</si>
  <si>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</si>
  <si>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</si>
  <si>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</si>
  <si>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</si>
  <si>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</si>
  <si>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</si>
  <si>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</si>
  <si>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</si>
  <si>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</si>
  <si>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</si>
  <si>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</si>
  <si>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</si>
  <si>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</si>
  <si>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</si>
  <si>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</si>
  <si>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</si>
  <si>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</si>
  <si>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</si>
  <si>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</si>
  <si>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</si>
  <si>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</si>
  <si>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</si>
  <si>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</si>
  <si>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</si>
  <si>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</si>
  <si>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</si>
  <si>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</si>
  <si>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</si>
  <si>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</si>
  <si>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</si>
  <si>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</si>
  <si>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</si>
  <si>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</si>
  <si>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</si>
  <si>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</si>
  <si>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</si>
  <si>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</si>
  <si>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</si>
  <si>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</si>
  <si>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</si>
  <si>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</si>
  <si>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</si>
  <si>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</si>
  <si>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</si>
  <si>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</si>
  <si>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</si>
  <si>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</si>
  <si>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</si>
  <si>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</si>
  <si>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</si>
  <si>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</si>
  <si>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</si>
  <si>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</si>
  <si>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</si>
  <si>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</si>
  <si>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</si>
  <si>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</si>
  <si>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</si>
  <si>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</si>
  <si>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</si>
  <si>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</si>
  <si>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</si>
  <si>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</si>
  <si>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</si>
  <si>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</si>
  <si>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</si>
  <si>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</si>
  <si>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</si>
  <si>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</si>
  <si>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</si>
  <si>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</si>
  <si>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</si>
  <si>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</si>
  <si>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</si>
  <si>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</si>
  <si>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</si>
  <si>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</si>
  <si>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</si>
  <si>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</si>
  <si>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</si>
  <si>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</si>
  <si>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</si>
  <si>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</si>
  <si>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</si>
  <si>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</si>
  <si>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</si>
  <si>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</si>
  <si>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</si>
  <si>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</si>
  <si>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</si>
  <si>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</si>
  <si>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</si>
  <si>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</si>
  <si>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</si>
  <si>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</si>
  <si>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</si>
  <si>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</si>
  <si>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</si>
  <si>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</si>
  <si>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</si>
  <si>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</si>
  <si>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</si>
  <si>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</si>
  <si>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</si>
  <si>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</si>
  <si>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</si>
  <si>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</si>
  <si>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</si>
  <si>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</si>
  <si>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</si>
  <si>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</si>
  <si>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</si>
  <si>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</si>
  <si>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</si>
  <si>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</si>
  <si>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</si>
  <si>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</si>
  <si>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</si>
  <si>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</si>
  <si>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</si>
  <si>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</si>
  <si>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</si>
  <si>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</si>
  <si>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</si>
  <si>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</si>
  <si>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</si>
  <si>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</si>
  <si>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</si>
  <si>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</si>
  <si>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</si>
  <si>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</si>
  <si>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</si>
  <si>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</si>
  <si>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</si>
  <si>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</si>
  <si>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</si>
  <si>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</si>
  <si>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</si>
  <si>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</si>
  <si>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</si>
  <si>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</si>
  <si>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</si>
  <si>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</si>
  <si>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</si>
  <si>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</si>
  <si>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</si>
  <si>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</si>
  <si>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</si>
  <si>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</si>
  <si>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</si>
  <si>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</si>
  <si>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</si>
  <si>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</si>
  <si>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</si>
  <si>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</si>
  <si>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</si>
  <si>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</si>
  <si>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</si>
  <si>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</si>
  <si>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</si>
  <si>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</si>
  <si>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</si>
  <si>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</si>
  <si>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</si>
  <si>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</si>
  <si>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</si>
  <si>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</si>
  <si>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</si>
  <si>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</si>
  <si>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</si>
  <si>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</si>
  <si>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</si>
  <si>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</si>
  <si>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</si>
  <si>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</si>
  <si>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</si>
  <si>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</si>
  <si>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</si>
  <si>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</si>
  <si>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</si>
  <si>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</si>
  <si>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</si>
  <si>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</si>
  <si>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</si>
  <si>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</si>
  <si>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</si>
  <si>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</si>
  <si>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</si>
  <si>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</si>
  <si>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</si>
  <si>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</si>
  <si>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</si>
  <si>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</si>
  <si>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</si>
  <si>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</si>
  <si>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</si>
  <si>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</si>
  <si>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</si>
  <si>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</si>
  <si>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</si>
  <si>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</si>
  <si>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</si>
  <si>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</si>
  <si>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</si>
  <si>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</si>
  <si>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</si>
  <si>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</si>
  <si>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</si>
  <si>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</si>
  <si>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</si>
  <si>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</si>
  <si>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</si>
  <si>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</si>
  <si>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</si>
  <si>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</si>
  <si>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</si>
  <si>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</si>
  <si>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</si>
  <si>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</si>
  <si>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</si>
  <si>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</si>
  <si>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</si>
  <si>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</si>
  <si>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</si>
  <si>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</si>
  <si>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</si>
  <si>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</si>
  <si>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</si>
  <si>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</si>
  <si>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</si>
  <si>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</si>
  <si>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</si>
  <si>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</si>
  <si>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</si>
  <si>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</si>
  <si>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</si>
  <si>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</si>
  <si>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</si>
  <si>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</si>
  <si>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</si>
  <si>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</si>
  <si>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</si>
  <si>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</si>
  <si>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</si>
  <si>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</si>
  <si>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</si>
  <si>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</si>
  <si>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</si>
  <si>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</si>
  <si>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</si>
  <si>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</si>
  <si>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</si>
  <si>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</si>
  <si>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</si>
  <si>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</si>
  <si>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</si>
  <si>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</si>
  <si>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</si>
  <si>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</si>
  <si>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</si>
  <si>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</si>
  <si>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</si>
  <si>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</si>
  <si>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</si>
  <si>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</si>
  <si>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</si>
  <si>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</si>
  <si>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</si>
  <si>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</si>
  <si>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</si>
  <si>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</si>
  <si>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</si>
  <si>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</si>
  <si>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</si>
  <si>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</si>
  <si>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</si>
  <si>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</si>
  <si>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</si>
  <si>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</si>
  <si>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</si>
  <si>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</si>
  <si>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</si>
  <si>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</si>
  <si>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</si>
  <si>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</si>
  <si>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</si>
  <si>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</si>
  <si>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</si>
  <si>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</si>
  <si>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</si>
  <si>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</si>
  <si>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</si>
  <si>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</si>
  <si>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</si>
  <si>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</si>
  <si>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</si>
  <si>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</si>
  <si>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</si>
  <si>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</si>
  <si>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</si>
  <si>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</si>
  <si>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</si>
  <si>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</si>
  <si>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</si>
  <si>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</si>
  <si>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</si>
  <si>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</si>
  <si>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</si>
  <si>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</si>
  <si>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</si>
  <si>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</si>
  <si>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</si>
  <si>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</si>
  <si>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</si>
  <si>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</si>
  <si>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</si>
  <si>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</si>
  <si>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</si>
  <si>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</si>
  <si>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</si>
  <si>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</si>
  <si>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</si>
  <si>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</si>
  <si>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</si>
  <si>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</si>
  <si>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</si>
  <si>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</si>
  <si>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</si>
  <si>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</si>
  <si>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</si>
  <si>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</si>
  <si>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</si>
  <si>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</si>
  <si>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</si>
  <si>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</si>
  <si>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</si>
  <si>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</si>
  <si>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</si>
  <si>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</si>
  <si>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</si>
  <si>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</si>
  <si>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</si>
  <si>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</si>
  <si>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</si>
  <si>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</si>
  <si>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</si>
  <si>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</si>
  <si>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</si>
  <si>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</si>
  <si>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</si>
  <si>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</si>
  <si>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</si>
  <si>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</si>
  <si>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</si>
  <si>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</si>
  <si>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</si>
  <si>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</si>
  <si>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</si>
  <si>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</si>
  <si>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</si>
  <si>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</si>
  <si>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</si>
  <si>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</si>
  <si>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</si>
  <si>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</si>
  <si>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</si>
  <si>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</si>
  <si>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</si>
  <si>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</si>
  <si>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</si>
  <si>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</si>
  <si>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</si>
  <si>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</si>
  <si>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</si>
  <si>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</si>
  <si>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</si>
  <si>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</si>
  <si>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</si>
  <si>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</si>
  <si>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</si>
  <si>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</si>
  <si>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</si>
  <si>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</si>
  <si>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</si>
  <si>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</si>
  <si>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</si>
  <si>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</si>
  <si>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</si>
  <si>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</si>
  <si>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</si>
  <si>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</si>
  <si>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</si>
  <si>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</si>
  <si>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</si>
  <si>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</si>
  <si>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</si>
  <si>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</si>
  <si>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</si>
  <si>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</si>
  <si>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</si>
  <si>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</si>
  <si>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</si>
  <si>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</si>
  <si>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</si>
  <si>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</si>
  <si>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</si>
  <si>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</si>
  <si>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</si>
  <si>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</si>
  <si>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</si>
  <si>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</si>
  <si>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</si>
  <si>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</si>
  <si>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</si>
  <si>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</si>
  <si>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</si>
  <si>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</si>
  <si>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</si>
  <si>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</si>
  <si>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</si>
  <si>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</si>
  <si>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</si>
  <si>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</si>
  <si>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</si>
  <si>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</si>
  <si>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</si>
  <si>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</si>
  <si>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</si>
  <si>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</si>
  <si>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</si>
  <si>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</si>
  <si>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</si>
  <si>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</si>
  <si>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</si>
  <si>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</si>
  <si>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</si>
  <si>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</si>
  <si>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</si>
  <si>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</si>
  <si>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</si>
  <si>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</si>
  <si>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</si>
  <si>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</si>
  <si>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</si>
  <si>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</si>
  <si>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</si>
  <si>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</si>
  <si>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</si>
  <si>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</si>
  <si>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</si>
  <si>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</si>
  <si>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</si>
  <si>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</si>
  <si>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</si>
  <si>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</si>
  <si>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</si>
  <si>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</si>
  <si>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</si>
  <si>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</si>
  <si>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</si>
  <si>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</si>
  <si>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</si>
  <si>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</si>
  <si>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</si>
  <si>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</si>
  <si>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</si>
  <si>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</si>
  <si>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</si>
  <si>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</si>
  <si>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</si>
  <si>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</si>
  <si>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</si>
  <si>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</si>
  <si>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</si>
  <si>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</si>
  <si>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</si>
  <si>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</si>
  <si>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</si>
  <si>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</si>
  <si>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</si>
  <si>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</si>
  <si>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</si>
  <si>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</si>
  <si>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</si>
  <si>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</si>
  <si>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</si>
  <si>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</si>
  <si>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</si>
  <si>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</si>
  <si>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</si>
  <si>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</si>
  <si>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</si>
  <si>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</si>
  <si>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</si>
  <si>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</si>
  <si>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</si>
  <si>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</si>
  <si>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</si>
  <si>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</si>
  <si>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</si>
  <si>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</si>
  <si>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</si>
  <si>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</si>
  <si>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</si>
  <si>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</si>
  <si>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</si>
  <si>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</si>
  <si>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</si>
  <si>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</si>
  <si>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</si>
  <si>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</si>
  <si>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</si>
  <si>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</si>
  <si>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</si>
  <si>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</si>
  <si>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</si>
  <si>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</si>
  <si>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</si>
  <si>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</si>
  <si>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</si>
  <si>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</si>
  <si>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</si>
  <si>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</si>
  <si>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</si>
  <si>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</si>
  <si>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</si>
  <si>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</si>
  <si>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</si>
  <si>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</si>
  <si>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</si>
  <si>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</si>
  <si>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</si>
  <si>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</si>
  <si>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</si>
  <si>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</si>
  <si>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</si>
  <si>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</si>
  <si>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</si>
  <si>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</si>
  <si>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</si>
  <si>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</si>
  <si>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</si>
  <si>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</si>
  <si>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</si>
  <si>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</si>
  <si>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</si>
  <si>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</si>
  <si>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</si>
  <si>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</si>
  <si>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</si>
  <si>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</si>
  <si>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</si>
  <si>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</si>
  <si>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</si>
  <si>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</si>
  <si>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</si>
  <si>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</si>
  <si>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</si>
  <si>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</si>
  <si>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</si>
  <si>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</si>
  <si>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</si>
  <si>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</si>
  <si>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</si>
  <si>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</si>
  <si>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</si>
  <si>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</si>
  <si>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</si>
  <si>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</si>
  <si>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</si>
  <si>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</si>
  <si>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</si>
  <si>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</si>
  <si>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</si>
  <si>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</si>
  <si>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</si>
  <si>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</si>
  <si>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</si>
  <si>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</si>
  <si>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</si>
  <si>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</si>
  <si>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</si>
  <si>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</si>
  <si>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</si>
  <si>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</si>
  <si>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</si>
  <si>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</si>
  <si>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</si>
  <si>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</si>
  <si>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</si>
  <si>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</si>
  <si>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</si>
  <si>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</si>
  <si>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</si>
  <si>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</si>
  <si>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</si>
  <si>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</si>
  <si>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</si>
  <si>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</si>
  <si>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</si>
  <si>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</si>
  <si>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</si>
  <si>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</si>
  <si>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</si>
  <si>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</si>
  <si>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</si>
  <si>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</si>
  <si>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</si>
  <si>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</si>
  <si>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</si>
  <si>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</si>
  <si>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</si>
  <si>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</si>
  <si>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</si>
  <si>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</si>
  <si>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</si>
  <si>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</si>
  <si>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</si>
  <si>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</si>
  <si>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</si>
  <si>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</si>
  <si>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</si>
  <si>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</si>
  <si>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</si>
  <si>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</si>
  <si>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</si>
  <si>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</si>
  <si>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</si>
  <si>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</si>
  <si>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</si>
  <si>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</si>
  <si>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</si>
  <si>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</si>
  <si>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</si>
  <si>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</si>
  <si>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</si>
  <si>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</si>
  <si>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</si>
  <si>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</si>
  <si>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</si>
  <si>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</si>
  <si>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</si>
  <si>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</si>
  <si>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</si>
  <si>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</si>
  <si>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</si>
  <si>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</si>
  <si>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</si>
  <si>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</si>
  <si>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</si>
  <si>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</si>
  <si>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</si>
  <si>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</si>
  <si>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</si>
  <si>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</si>
  <si>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</si>
  <si>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</si>
  <si>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</si>
  <si>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</si>
  <si>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</si>
  <si>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</si>
  <si>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</si>
  <si>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</si>
  <si>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</si>
  <si>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</si>
  <si>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</si>
  <si>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</si>
  <si>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</si>
  <si>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</si>
  <si>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</si>
  <si>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</si>
  <si>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</si>
  <si>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</si>
  <si>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</si>
  <si>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</si>
  <si>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</si>
  <si>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</si>
  <si>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</si>
  <si>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</si>
  <si>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</si>
  <si>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</si>
  <si>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</si>
  <si>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</si>
  <si>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</si>
  <si>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</si>
  <si>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</si>
  <si>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</si>
  <si>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</si>
  <si>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</si>
  <si>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</si>
  <si>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</si>
  <si>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</si>
  <si>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</si>
  <si>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</si>
  <si>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</si>
  <si>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</si>
  <si>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</si>
  <si>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</si>
  <si>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</si>
  <si>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</si>
  <si>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</si>
  <si>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</si>
  <si>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</si>
  <si>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</si>
  <si>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</si>
  <si>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</si>
  <si>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</si>
  <si>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</si>
  <si>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</si>
  <si>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</si>
  <si>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</si>
  <si>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</si>
  <si>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</si>
  <si>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</si>
  <si>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</si>
  <si>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</si>
  <si>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</si>
  <si>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</si>
  <si>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</si>
  <si>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</si>
  <si>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</si>
  <si>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</si>
  <si>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</si>
  <si>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</si>
  <si>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</si>
  <si>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</si>
  <si>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</si>
  <si>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</si>
  <si>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</si>
  <si>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</si>
  <si>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</si>
  <si>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</si>
  <si>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</si>
  <si>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</si>
  <si>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</si>
  <si>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</si>
  <si>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</si>
  <si>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</si>
  <si>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</si>
  <si>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</si>
  <si>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</si>
  <si>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</si>
  <si>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</si>
  <si>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</si>
  <si>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</si>
  <si>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</si>
  <si>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</si>
  <si>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</si>
  <si>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</si>
  <si>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</si>
  <si>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</si>
  <si>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</si>
  <si>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</si>
  <si>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</si>
  <si>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</si>
  <si>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</si>
  <si>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</si>
  <si>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</si>
  <si>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</si>
  <si>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</si>
  <si>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</si>
  <si>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</si>
  <si>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</si>
  <si>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</si>
  <si>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</si>
  <si>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</si>
  <si>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</si>
  <si>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</si>
  <si>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</si>
  <si>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</si>
  <si>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</si>
  <si>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</si>
  <si>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</si>
  <si>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</si>
  <si>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</si>
  <si>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</si>
  <si>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</si>
  <si>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</si>
  <si>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</si>
  <si>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</si>
  <si>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</si>
  <si>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</si>
  <si>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</si>
  <si>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</si>
  <si>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</si>
  <si>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</si>
  <si>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</si>
  <si>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</si>
  <si>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</si>
  <si>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</si>
  <si>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</si>
  <si>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</si>
  <si>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</si>
  <si>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</si>
  <si>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</si>
  <si>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</si>
  <si>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</si>
  <si>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</si>
  <si>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</si>
  <si>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</si>
  <si>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</si>
  <si>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</si>
  <si>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</si>
  <si>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</si>
  <si>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</si>
  <si>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</si>
  <si>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</si>
  <si>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</si>
  <si>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</si>
  <si>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</si>
  <si>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</si>
  <si>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</si>
  <si>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</si>
  <si>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</si>
  <si>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</si>
  <si>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</si>
  <si>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</si>
  <si>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</si>
  <si>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</si>
  <si>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</si>
  <si>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</si>
  <si>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</si>
  <si>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</si>
  <si>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</si>
  <si>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</si>
  <si>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</si>
  <si>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</si>
  <si>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</si>
  <si>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</si>
  <si>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</si>
  <si>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</si>
  <si>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</si>
  <si>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</si>
  <si>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</si>
  <si>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</si>
  <si>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</si>
  <si>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</si>
  <si>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</si>
  <si>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</si>
  <si>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</si>
  <si>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</si>
  <si>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</si>
  <si>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</si>
  <si>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</si>
  <si>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</si>
  <si>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</si>
  <si>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</si>
  <si>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</si>
  <si>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</si>
  <si>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</si>
  <si>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</si>
  <si>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</si>
  <si>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</si>
  <si>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</si>
  <si>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</si>
  <si>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</si>
  <si>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</si>
  <si>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</si>
  <si>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</si>
  <si>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</si>
  <si>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</si>
  <si>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</si>
  <si>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</si>
  <si>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</si>
  <si>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</si>
  <si>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</si>
  <si>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</si>
  <si>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</si>
  <si>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</si>
  <si>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</si>
  <si>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</si>
  <si>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</si>
  <si>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</si>
  <si>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</si>
  <si>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</si>
  <si>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</si>
  <si>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</si>
  <si>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</si>
  <si>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</si>
  <si>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</si>
  <si>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</si>
  <si>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</si>
  <si>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</si>
  <si>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</si>
  <si>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</si>
  <si>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</si>
  <si>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</si>
  <si>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</si>
  <si>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</si>
  <si>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</si>
  <si>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</si>
  <si>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</si>
  <si>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</si>
  <si>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</si>
  <si>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</si>
  <si>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</si>
  <si>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</si>
  <si>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</si>
  <si>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</si>
  <si>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</si>
  <si>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</si>
  <si>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</si>
  <si>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</si>
  <si>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</si>
  <si>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</si>
  <si>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</si>
  <si>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</si>
  <si>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</si>
  <si>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</si>
  <si>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</si>
  <si>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</si>
  <si>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</si>
  <si>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</si>
  <si>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</si>
  <si>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</si>
  <si>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</si>
  <si>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</si>
  <si>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</si>
  <si>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</si>
  <si>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</si>
  <si>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</si>
  <si>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</si>
  <si>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</si>
  <si>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</si>
  <si>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</si>
  <si>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</si>
  <si>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</si>
  <si>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</si>
  <si>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</si>
  <si>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</si>
  <si>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</si>
  <si>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</si>
  <si>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</si>
  <si>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</si>
  <si>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</si>
  <si>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</si>
  <si>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</si>
  <si>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</si>
  <si>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</si>
  <si>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</si>
  <si>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</si>
  <si>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</si>
  <si>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</si>
  <si>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</si>
  <si>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</si>
  <si>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</si>
  <si>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</si>
  <si>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</si>
  <si>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</si>
  <si>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</si>
  <si>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</si>
  <si>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</si>
  <si>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</si>
  <si>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</si>
  <si>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</si>
  <si>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</si>
  <si>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</si>
  <si>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</si>
  <si>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</si>
  <si>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</si>
  <si>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</si>
  <si>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</si>
  <si>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</si>
  <si>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</si>
  <si>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</si>
  <si>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</si>
  <si>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</si>
  <si>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</si>
  <si>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</si>
  <si>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</si>
  <si>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</si>
  <si>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</si>
  <si>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</si>
  <si>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</si>
  <si>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</si>
  <si>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</si>
  <si>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</si>
  <si>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</si>
  <si>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</si>
  <si>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</si>
  <si>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</si>
  <si>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</si>
  <si>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</si>
  <si>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</si>
  <si>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</si>
  <si>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</si>
  <si>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</si>
  <si>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</si>
  <si>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</si>
  <si>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</si>
  <si>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</si>
  <si>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</si>
  <si>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</si>
  <si>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</si>
  <si>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</si>
  <si>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</si>
  <si>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</si>
  <si>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</si>
  <si>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</si>
  <si>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</si>
  <si>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</si>
  <si>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</si>
  <si>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</si>
  <si>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</si>
  <si>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</si>
  <si>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</si>
  <si>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</si>
  <si>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</si>
  <si>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</si>
  <si>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</si>
  <si>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</si>
  <si>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</si>
  <si>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</si>
  <si>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</si>
  <si>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</si>
  <si>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</si>
  <si>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</si>
  <si>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</si>
  <si>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</si>
  <si>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</si>
  <si>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</si>
  <si>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</si>
  <si>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</si>
  <si>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</si>
  <si>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</si>
  <si>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</si>
  <si>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</si>
  <si>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</si>
  <si>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</si>
  <si>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</si>
  <si>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</si>
  <si>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</si>
  <si>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</si>
  <si>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</si>
  <si>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</si>
  <si>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</si>
  <si>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</si>
  <si>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</si>
  <si>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</si>
  <si>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</si>
  <si>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</si>
  <si>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</si>
  <si>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</si>
  <si>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</si>
  <si>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</si>
  <si>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</si>
  <si>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</si>
  <si>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</si>
  <si>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</si>
  <si>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</si>
  <si>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</si>
  <si>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</si>
  <si>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</si>
  <si>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</si>
  <si>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</si>
  <si>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</si>
  <si>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</si>
  <si>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</si>
  <si>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</si>
  <si>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</si>
  <si>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</si>
  <si>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</si>
  <si>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</si>
  <si>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</si>
  <si>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</si>
  <si>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</si>
  <si>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</si>
  <si>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</si>
  <si>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</si>
  <si>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</si>
  <si>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</si>
  <si>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</si>
  <si>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</si>
  <si>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</si>
  <si>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</si>
  <si>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</si>
  <si>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</si>
  <si>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</si>
  <si>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</si>
  <si>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</si>
  <si>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</si>
  <si>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</si>
  <si>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</si>
  <si>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</si>
  <si>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</si>
  <si>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</si>
  <si>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</si>
  <si>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</si>
  <si>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</si>
  <si>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</si>
  <si>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</si>
  <si>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</si>
  <si>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</si>
  <si>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</si>
  <si>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</si>
  <si>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</si>
  <si>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</si>
  <si>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</si>
  <si>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</si>
  <si>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</si>
  <si>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</si>
  <si>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</si>
  <si>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</si>
  <si>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</si>
  <si>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</si>
  <si>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</si>
  <si>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</si>
  <si>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</si>
  <si>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</si>
  <si>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</si>
  <si>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</si>
  <si>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</si>
  <si>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</si>
  <si>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</si>
  <si>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</si>
  <si>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</si>
  <si>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</si>
  <si>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</si>
  <si>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</si>
  <si>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</si>
  <si>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</si>
  <si>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</si>
  <si>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</si>
  <si>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</si>
  <si>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</si>
  <si>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</si>
  <si>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</si>
  <si>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</si>
  <si>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</si>
  <si>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</si>
  <si>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</si>
  <si>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</si>
  <si>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</si>
  <si>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</si>
  <si>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</si>
  <si>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</si>
  <si>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</si>
  <si>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</si>
  <si>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</si>
  <si>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</si>
  <si>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</si>
  <si>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</si>
  <si>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</si>
  <si>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</si>
  <si>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</si>
  <si>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</si>
  <si>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</si>
  <si>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</si>
  <si>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</si>
  <si>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</si>
  <si>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</si>
  <si>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</si>
  <si>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</si>
  <si>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</si>
  <si>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</si>
  <si>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</si>
  <si>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</si>
  <si>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</si>
  <si>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</si>
  <si>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</si>
  <si>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</si>
  <si>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</si>
  <si>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</si>
  <si>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</si>
  <si>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</si>
  <si>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</si>
  <si>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</si>
  <si>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</si>
  <si>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</si>
  <si>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</si>
  <si>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</si>
  <si>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</si>
  <si>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</si>
  <si>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</si>
  <si>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</si>
  <si>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</si>
  <si>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</si>
  <si>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</si>
  <si>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</si>
  <si>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</si>
  <si>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</si>
  <si>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</si>
  <si>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</si>
  <si>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</si>
  <si>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</si>
  <si>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</si>
  <si>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</si>
  <si>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</si>
  <si>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</si>
  <si>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</si>
  <si>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</si>
  <si>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</si>
  <si>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</si>
  <si>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</si>
  <si>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</si>
  <si>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</si>
  <si>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</si>
  <si>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</si>
  <si>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</si>
  <si>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</si>
  <si>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</si>
  <si>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</si>
  <si>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</si>
  <si>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</si>
  <si>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</si>
  <si>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</si>
  <si>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</si>
  <si>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</si>
  <si>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</si>
  <si>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</si>
  <si>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</si>
  <si>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</si>
  <si>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</si>
  <si>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</si>
  <si>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</si>
  <si>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</si>
  <si>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</si>
  <si>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</si>
  <si>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</si>
  <si>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</si>
  <si>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</si>
  <si>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</si>
  <si>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</si>
  <si>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</si>
  <si>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</si>
  <si>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</si>
  <si>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</si>
  <si>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</si>
  <si>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</si>
  <si>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</si>
  <si>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</si>
  <si>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</si>
  <si>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</si>
  <si>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</si>
  <si>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</si>
  <si>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</si>
  <si>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</si>
  <si>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</si>
  <si>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</si>
  <si>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</si>
  <si>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</si>
  <si>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</si>
  <si>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</si>
  <si>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</si>
  <si>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</si>
  <si>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</si>
  <si>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</si>
  <si>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</si>
  <si>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</si>
  <si>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</si>
  <si>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</si>
  <si>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</si>
  <si>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</si>
  <si>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</si>
  <si>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</si>
  <si>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</si>
  <si>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</si>
  <si>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</si>
  <si>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</si>
  <si>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</si>
  <si>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</si>
  <si>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</si>
  <si>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</si>
  <si>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</si>
  <si>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</si>
  <si>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</si>
  <si>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</si>
  <si>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</si>
  <si>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</si>
  <si>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</si>
  <si>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</si>
  <si>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</si>
  <si>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</si>
  <si>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</si>
  <si>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</si>
  <si>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</si>
  <si>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</si>
  <si>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</si>
  <si>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</si>
  <si>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</si>
  <si>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</si>
  <si>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</si>
  <si>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</si>
  <si>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</si>
  <si>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</si>
  <si>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</si>
  <si>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</si>
  <si>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</si>
  <si>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</si>
  <si>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</si>
  <si>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</si>
  <si>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</si>
  <si>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</si>
  <si>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</si>
  <si>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</si>
  <si>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</si>
  <si>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</si>
  <si>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</si>
  <si>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</si>
  <si>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</si>
  <si>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</si>
  <si>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</si>
  <si>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</si>
  <si>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</si>
  <si>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</si>
  <si>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</si>
  <si>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</si>
  <si>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</si>
  <si>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</si>
  <si>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PCM-20251119-00001047</t>
  </si>
  <si>
    <t>Critical</t>
  </si>
  <si>
    <t>site QRH2318 update as team in site try to connect PG and Modon Security refused to run pg and forced us to stop it and he told us that SCECO will return now</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</si>
  <si>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</si>
  <si>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</si>
  <si>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</si>
  <si>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</si>
  <si>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</si>
  <si>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</si>
  <si>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</si>
  <si>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</si>
  <si>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</si>
  <si>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</si>
  <si>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</si>
  <si>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</si>
  <si>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</si>
  <si>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</si>
  <si>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</si>
  <si>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</si>
  <si>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</si>
  <si>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</si>
  <si>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</si>
  <si>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</si>
  <si>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</si>
  <si>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</si>
  <si>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</si>
  <si>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</si>
  <si>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</si>
  <si>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</si>
  <si>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</si>
  <si>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</si>
  <si>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</si>
  <si>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</si>
  <si>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</si>
  <si>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</si>
  <si>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</si>
  <si>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</si>
  <si>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</si>
  <si>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</si>
  <si>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</si>
  <si>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</si>
  <si>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</si>
  <si>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</si>
  <si>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</si>
  <si>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</si>
  <si>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</si>
  <si>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</si>
  <si>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</si>
  <si>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</si>
  <si>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</si>
  <si>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</si>
  <si>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</si>
  <si>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</si>
  <si>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</si>
  <si>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</si>
  <si>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</si>
  <si>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</si>
  <si>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</si>
  <si>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</si>
  <si>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</si>
  <si>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</si>
  <si>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</si>
  <si>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</si>
  <si>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</si>
  <si>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</si>
  <si>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</si>
  <si>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</si>
  <si>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</si>
  <si>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</si>
  <si>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</si>
  <si>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</si>
  <si>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</si>
  <si>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</si>
  <si>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</si>
  <si>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</si>
  <si>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</si>
  <si>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</si>
  <si>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</si>
  <si>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</si>
  <si>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</si>
  <si>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</si>
  <si>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</si>
  <si>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</si>
  <si>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</si>
  <si>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PCM-20251119-00001095</t>
  </si>
  <si>
    <t xml:space="preserve">Restored by PG , 5G down due to load issue </t>
  </si>
  <si>
    <t xml:space="preserve"> PCM-20250215-00000830 </t>
  </si>
  <si>
    <t>LTE site still down and  site located in aramco area access issue need special permission</t>
  </si>
  <si>
    <t>PCM-20251119-00001279</t>
  </si>
  <si>
    <t>60 min</t>
  </si>
  <si>
    <t>PCM-20251119-00001286</t>
  </si>
  <si>
    <t>35 min</t>
  </si>
  <si>
    <t>JED2301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</si>
  <si>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</si>
  <si>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</si>
  <si>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</si>
  <si>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</si>
  <si>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</si>
  <si>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</si>
  <si>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</si>
  <si>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</si>
  <si>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PCM-20251119-00001237</t>
  </si>
  <si>
    <t>EM Team on the way ETA: 10 Mins</t>
  </si>
  <si>
    <t>TT-20251119-00078- no new PCM</t>
  </si>
  <si>
    <t>PCM-20251119-00001355</t>
  </si>
  <si>
    <t xml:space="preserve">team on the way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</si>
</sst>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 totalsRowShown="0" headerRowDxfId="174" dataDxfId="173" headerRowBorderDxfId="171" tableBorderDxfId="172" totalsRowBorderDxfId="170">
  <autoFilter ref="A1:L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6" totalsRowShown="0" headerRowDxfId="157" dataDxfId="156" headerRowBorderDxfId="154" tableBorderDxfId="155" totalsRowBorderDxfId="153">
  <autoFilter ref="A1:CJ18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8" totalsRowShown="0" headerRowDxfId="64" dataDxfId="63" headerRowBorderDxfId="61" tableBorderDxfId="62">
  <autoFilter ref="A1:L97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0" totalsRowShown="0" headerRowDxfId="48" dataDxfId="47" headerRowBorderDxfId="45" tableBorderDxfId="46" totalsRowBorderDxfId="44">
  <autoFilter ref="A1:L49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59" totalsRowShown="0" headerRowDxfId="31" dataDxfId="30" headerRowBorderDxfId="28" tableBorderDxfId="29">
  <autoFilter ref="A1:L15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61" totalsRowShown="0" headerRowDxfId="15" dataDxfId="14" headerRowBorderDxfId="12" tableBorderDxfId="13">
  <autoFilter ref="A1:L6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9"/>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317.69286006944458</v>
      </c>
      <c r="H2" s="76">
        <v>45662.943402777775</v>
      </c>
      <c r="I2" s="59" t="str">
        <f>IFERROR(VLOOKUP(D2,DB!A:F,6,0),"")</f>
        <v>Generator-SG</v>
      </c>
      <c r="J2" s="59" t="str">
        <f>IFERROR(VLOOKUP(D2,DB!A:G,7,0),"")</f>
        <v>Dead</v>
      </c>
      <c r="K2" s="67" t="s">
        <v>39022</v>
      </c>
      <c r="L2" s="65" t="str">
        <f>IFERROR(VLOOKUP(D2,DB!A:I,9,0),"")</f>
        <v>Latis</v>
      </c>
    </row>
    <row r="3" spans="1:15" ht="36.75" customHeight="1">
      <c r="A3" s="140" t="s">
        <v>39023</v>
      </c>
      <c r="B3" s="141" t="str">
        <f>IFERROR(VLOOKUP(D3,DB!A:K,11,0),"")</f>
        <v>R1</v>
      </c>
      <c r="C3" s="141">
        <v>2</v>
      </c>
      <c r="D3" s="78" t="s">
        <v>19851</v>
      </c>
      <c r="E3" s="142" t="s">
        <v>39024</v>
      </c>
      <c r="F3" s="143">
        <v>45980.516608796293</v>
      </c>
      <c r="G3" s="144">
        <f ca="1">IFERROR(NOW()-F3,"")</f>
        <v>0.1246769675926771</v>
      </c>
      <c r="H3" s="143">
        <v>45980.510416666664</v>
      </c>
      <c r="I3" s="141" t="str">
        <f>IFERROR(VLOOKUP(D3,DB!A:F,6,0),"")</f>
        <v>SCECO</v>
      </c>
      <c r="J3" s="141" t="str">
        <f>IFERROR(VLOOKUP(D3,DB!A:G,7,0),"")</f>
        <v>No BB Design+Weak</v>
      </c>
      <c r="K3" s="145" t="s">
        <v>39025</v>
      </c>
      <c r="L3" s="146" t="str">
        <f>IFERROR(VLOOKUP(D3,DB!A:I,9,0),"")</f>
        <v>Latis</v>
      </c>
    </row>
    <row r="4" spans="1:15" ht="15" customHeight="1">
      <c r="A4" s="140"/>
      <c r="B4" s="141" t="str">
        <f>IFERROR(VLOOKUP(D4,DB!A:K,11,0),"")</f>
        <v/>
      </c>
      <c r="C4" s="141"/>
      <c r="D4" s="78"/>
      <c r="E4" s="142"/>
      <c r="F4" s="143"/>
      <c r="G4" s="144">
        <f ca="1">IFERROR(NOW()-F4,"")</f>
        <v>45980.641285763886</v>
      </c>
      <c r="H4" s="143"/>
      <c r="I4" s="141" t="str">
        <f>IFERROR(VLOOKUP(D4,DB!A:F,6,0),"")</f>
        <v/>
      </c>
      <c r="J4" s="141" t="str">
        <f>IFERROR(VLOOKUP(D4,DB!A:G,7,0),"")</f>
        <v/>
      </c>
      <c r="K4" s="145"/>
      <c r="L4" s="146" t="str">
        <f>IFERROR(VLOOKUP(D4,DB!A:I,9,0),"")</f>
        <v/>
      </c>
    </row>
    <row r="5" spans="1:15" ht="15" customHeight="1">
      <c r="A5" s="140"/>
      <c r="B5" s="141" t="str">
        <f>IFERROR(VLOOKUP(D5,DB!A:K,11,0),"")</f>
        <v/>
      </c>
      <c r="C5" s="141"/>
      <c r="D5" s="78"/>
      <c r="E5" s="142"/>
      <c r="F5" s="143"/>
      <c r="G5" s="144">
        <f ca="1">IFERROR(NOW()-F5,"")</f>
        <v>45980.641285763886</v>
      </c>
      <c r="H5" s="143"/>
      <c r="I5" s="141" t="str">
        <f>IFERROR(VLOOKUP(D5,DB!A:F,6,0),"")</f>
        <v/>
      </c>
      <c r="J5" s="141" t="str">
        <f>IFERROR(VLOOKUP(D5,DB!A:G,7,0),"")</f>
        <v/>
      </c>
      <c r="K5" s="145"/>
      <c r="L5" s="146" t="str">
        <f>IFERROR(VLOOKUP(D5,DB!A:I,9,0),"")</f>
        <v/>
      </c>
    </row>
    <row r="6" spans="1:15" ht="15" customHeight="1">
      <c r="A6" s="128"/>
      <c r="B6" s="129" t="str">
        <f>IFERROR(VLOOKUP(D11,DB!A:K,11,0),"")</f>
        <v/>
      </c>
      <c r="C6" s="129"/>
      <c r="D6" s="129"/>
      <c r="E6" s="130"/>
      <c r="F6" s="127"/>
      <c r="G6" s="131">
        <f ca="1">IFERROR(NOW()-F6,"")</f>
        <v>45980.641285995371</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45980.641285995371</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45980.641285995371</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45980.641285995371</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45980.641285995371</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45980.641285995371</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45980.641285995371</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45980.641285995371</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45980.641285995371</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45980.641285995371</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45980.641285995371</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45980.641285995371</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45980.641285995371</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45980.641285995371</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45980.641285995371</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45980.641285995371</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45980.641285995371</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45980.641285995371</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45980.641285995371</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45980.641285995371</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45980.641285995371</v>
      </c>
      <c r="H26" s="127"/>
      <c r="I26" s="129" t="str">
        <f>IFERROR(VLOOKUP(D31,DB!A:F,6,0),"")</f>
        <v/>
      </c>
      <c r="J26" s="129" t="str">
        <f>IFERROR(VLOOKUP(D31,DB!A:G,7,0),"")</f>
        <v/>
      </c>
      <c r="K26" s="132"/>
      <c r="L26" s="133" t="str">
        <f>IFERROR(VLOOKUP(D31,DB!A:I,9,0),"")</f>
        <v/>
      </c>
    </row>
    <row r="27" spans="1:12" ht="15" customHeight="1">
      <c r="A27" s="128"/>
      <c r="B27" s="129" t="str">
        <f>IFERROR(VLOOKUP(D32,DB!A:K,11,0),"")</f>
        <v/>
      </c>
      <c r="C27" s="129"/>
      <c r="D27" s="129"/>
      <c r="E27" s="130"/>
      <c r="F27" s="127"/>
      <c r="G27" s="131">
        <f ca="1">IFERROR(NOW()-F27,"")</f>
        <v>45980.641285995371</v>
      </c>
      <c r="H27" s="127"/>
      <c r="I27" s="129" t="str">
        <f>IFERROR(VLOOKUP(D32,DB!A:F,6,0),"")</f>
        <v/>
      </c>
      <c r="J27" s="129" t="str">
        <f>IFERROR(VLOOKUP(D32,DB!A:G,7,0),"")</f>
        <v/>
      </c>
      <c r="K27" s="132"/>
      <c r="L27" s="133" t="str">
        <f>IFERROR(VLOOKUP(D32,DB!A:I,9,0),"")</f>
        <v/>
      </c>
    </row>
    <row r="28" spans="1:12" ht="15" customHeight="1">
      <c r="A28" s="128"/>
      <c r="B28" s="129" t="str">
        <f>IFERROR(VLOOKUP(D33,DB!A:K,11,0),"")</f>
        <v/>
      </c>
      <c r="C28" s="129"/>
      <c r="D28" s="129"/>
      <c r="E28" s="130"/>
      <c r="F28" s="127"/>
      <c r="G28" s="131">
        <f ca="1">IFERROR(NOW()-F28,"")</f>
        <v>45980.641285995371</v>
      </c>
      <c r="H28" s="127"/>
      <c r="I28" s="129" t="str">
        <f>IFERROR(VLOOKUP(D33,DB!A:F,6,0),"")</f>
        <v/>
      </c>
      <c r="J28" s="129" t="str">
        <f>IFERROR(VLOOKUP(D33,DB!A:G,7,0),"")</f>
        <v/>
      </c>
      <c r="K28" s="132"/>
      <c r="L28" s="133" t="str">
        <f>IFERROR(VLOOKUP(D33,DB!A:I,9,0),"")</f>
        <v/>
      </c>
    </row>
    <row r="29" spans="1:12" ht="15" customHeight="1">
      <c r="A29" s="128"/>
      <c r="B29" s="129" t="str">
        <f>IFERROR(VLOOKUP(#REF!,DB!A:K,11,0),"")</f>
        <v/>
      </c>
      <c r="C29" s="129"/>
      <c r="D29" s="129"/>
      <c r="E29" s="130"/>
      <c r="F29" s="127"/>
      <c r="G29" s="131">
        <f ca="1">IFERROR(NOW()-F29,"")</f>
        <v>45980.641285995371</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45980.641285995371</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45980.641285995371</v>
      </c>
      <c r="H31" s="127"/>
      <c r="I31" s="129" t="str">
        <f>IFERROR(VLOOKUP(#REF!,DB!A:F,6,0),"")</f>
        <v/>
      </c>
      <c r="J31" s="129" t="str">
        <f>IFERROR(VLOOKUP(#REF!,DB!A:G,7,0),"")</f>
        <v/>
      </c>
      <c r="K31" s="132"/>
      <c r="L31" s="133" t="str">
        <f>IFERROR(VLOOKUP(#REF!,DB!A:I,9,0),"")</f>
        <v/>
      </c>
    </row>
    <row r="32" spans="1:12" ht="15" customHeight="1">
      <c r="A32" s="128"/>
      <c r="B32" s="129" t="str">
        <f>IFERROR(VLOOKUP(#REF!,DB!A:K,11,0),"")</f>
        <v/>
      </c>
      <c r="C32" s="129"/>
      <c r="D32" s="129"/>
      <c r="E32" s="130"/>
      <c r="F32" s="127"/>
      <c r="G32" s="131">
        <f ca="1">IFERROR(NOW()-F32,"")</f>
        <v>45980.641285995371</v>
      </c>
      <c r="H32" s="127"/>
      <c r="I32" s="129" t="str">
        <f>IFERROR(VLOOKUP(#REF!,DB!A:F,6,0),"")</f>
        <v/>
      </c>
      <c r="J32" s="129" t="str">
        <f>IFERROR(VLOOKUP(#REF!,DB!A:G,7,0),"")</f>
        <v/>
      </c>
      <c r="K32" s="132"/>
      <c r="L32" s="133" t="str">
        <f>IFERROR(VLOOKUP(#REF!,DB!A:I,9,0),"")</f>
        <v/>
      </c>
    </row>
    <row r="33" spans="1:12" ht="15" customHeight="1">
      <c r="A33" s="128"/>
      <c r="B33" s="129" t="str">
        <f>IFERROR(VLOOKUP(#REF!,DB!A:K,11,0),"")</f>
        <v/>
      </c>
      <c r="C33" s="129"/>
      <c r="D33" s="129"/>
      <c r="E33" s="130"/>
      <c r="F33" s="127"/>
      <c r="G33" s="131">
        <f ca="1">IFERROR(NOW()-F33,"")</f>
        <v>45980.641285995371</v>
      </c>
      <c r="H33" s="127"/>
      <c r="I33" s="129" t="str">
        <f>IFERROR(VLOOKUP(#REF!,DB!A:F,6,0),"")</f>
        <v/>
      </c>
      <c r="J33" s="129" t="str">
        <f>IFERROR(VLOOKUP(#REF!,DB!A:G,7,0),"")</f>
        <v/>
      </c>
      <c r="K33" s="132"/>
      <c r="L33" s="133" t="str">
        <f>IFERROR(VLOOKUP(#REF!,DB!A:I,9,0),"")</f>
        <v/>
      </c>
    </row>
    <row r="34" spans="1:12" ht="15" customHeight="1">
      <c r="A34" s="128"/>
      <c r="B34" s="129" t="str">
        <f>IFERROR(VLOOKUP(D34,DB!A:K,11,0),"")</f>
        <v/>
      </c>
      <c r="C34" s="129"/>
      <c r="D34" s="129"/>
      <c r="E34" s="130"/>
      <c r="F34" s="127"/>
      <c r="G34" s="131">
        <f ca="1">IFERROR(NOW()-F34,"")</f>
        <v>45980.641285995371</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45980.641285995371</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45980.641285995371</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45980.641285995371</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45980.641285995371</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45980.641285995371</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45980.641285995371</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45980.641285995371</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45980.641285995371</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45980.641285995371</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45980.641285995371</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45980.641285995371</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45980.641285995371</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45980.641285995371</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45980.641285995371</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45980.641285995371</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45980.641285995371</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45980.641285995371</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45980.641285995371</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45980.641285995371</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45980.641285995371</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45980.641285995371</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45980.641285995371</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45980.641285995371</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45980.641285995371</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45980.641285995371</v>
      </c>
      <c r="H59" s="127"/>
      <c r="I59" s="129" t="str">
        <f>IFERROR(VLOOKUP(D59,DB!A:F,6,0),"")</f>
        <v/>
      </c>
      <c r="J59" s="129" t="str">
        <f>IFERROR(VLOOKUP(D59,DB!A:G,7,0),"")</f>
        <v/>
      </c>
      <c r="K59" s="132"/>
      <c r="L59" s="133" t="str">
        <f>IFERROR(VLOOKUP(D59,DB!A:I,9,0),"")</f>
        <v/>
      </c>
    </row>
  </sheetData>
  <customSheetViews>
    <customSheetView guid="{F6042A99-DD27-4453-835D-0834D95730CC}" filter="1" showAutoFilter="1">
      <pageMargins left="0" right="0" top="0" bottom="0" header="0" footer="0"/>
      <autoFilter ref="B1:M1" xr:uid="{42BB3877-8DDA-4F58-9AA1-7B30922E70D8}"/>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6"/>
  <sheetViews>
    <sheetView workbookViewId="0">
      <pane ySplit="1" topLeftCell="A2" activePane="bottomLeft" state="frozen"/>
      <selection pane="bottomLeft" activeCell="F5" sqref="F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34"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155.64144803240924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7</v>
      </c>
      <c r="D4" s="18" t="s">
        <v>22351</v>
      </c>
      <c r="E4" s="102" t="s">
        <v>39024</v>
      </c>
      <c r="F4" s="103">
        <v>45980.529537037037</v>
      </c>
      <c r="G4" s="104">
        <f ca="1">IFERROR(NOW()-F4,"-")</f>
        <v>0.1117487268493278</v>
      </c>
      <c r="H4" s="103">
        <v>45980.511481481481</v>
      </c>
      <c r="I4" s="18" t="str">
        <f>IFERROR(VLOOKUP(D4,DB!A:F,6,0),"")</f>
        <v>SCECO</v>
      </c>
      <c r="J4" s="18" t="str">
        <f>IFERROR(VLOOKUP(D4,DB!A:G,7,0),"")</f>
        <v>Weak</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45980.641285763886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45980.641285763886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45980.641285763886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45980.641285763886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45980.641285763886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45980.641285763886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45980.641285763886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45980.641285763886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45980.641285763886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45980.641285763886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45980.641285763886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45980.641285763886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45980.641285763886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45980.641285763886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45980.641285763886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45980.641285763886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45980.641285763886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45980.641285763886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45980.641285763886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45980.641285763886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45980.641285763886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45980.641285763886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45980.641285763886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45980.641285763886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45980.641285763886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45980.641285763886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45980.641285763886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45980.641285763886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45980.641285763886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45980.641285763886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45980.641285763886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45980.641285763886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45980.641285763886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45980.641285763886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45980.641285763886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45980.641285763886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45980.641285763886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45980.641285763886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45980.641285763886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45980.641285763886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45980.641285763886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45980.641285763886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45980.641285763886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45980.641285763886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45980.641285763886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45980.641285763886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45980.641285763886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45980.641285763886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45980.641285763886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45980.641285763886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45980.641285763886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45980.641285763886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45980.641285763886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45980.641285763886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45980.641285763886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45980.641285763886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45980.641285763886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45980.641285995371</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45980.641285995371</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45980.641285995371</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45980.641285995371</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45980.641285995371</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45980.641285995371</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45980.641285995371</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45980.641285995371</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45980.641285995371</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45980.641285995371</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45980.641285995371</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45980.641285995371</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45980.641285995371</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45980.641285995371</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45980.641285995371</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45980.641285995371</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45980.641285995371</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45980.641285995371</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45980.641285995371</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45980.641285995371</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45980.641285995371</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45980.641285995371</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45980.641285995371</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45980.641285995371</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45980.641285995371</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45980.641285995371</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45980.641285995371</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45980.641285995371</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45980.641285995371</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45980.641285995371</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45980.641285995371</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45980.641285995371</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45980.641285995371</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45980.641285995371</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45980.641285995371</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45980.641285995371</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45980.641285995371</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45980.641285995371</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45980.641285995371</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45980.641285995371</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45980.641285995371</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45980.641285995371</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45980.641285995371</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45980.641285995371</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45980.641285995371</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45980.641285995371</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45980.641285995371</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45980.641285995371</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45980.641285995371</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45980.641285995371</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45980.641285995371</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45980.641285995371</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45980.641285995371</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45980.641285995371</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45980.641285995371</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45980.641285995371</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45980.641285995371</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45980.641285995371</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45980.641285995371</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45980.641285995371</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45980.641285995371</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45980.641285995371</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45980.641285995371</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45980.641285995371</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45980.641285995371</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45980.641285995371</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45980.641285995371</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45980.641285995371</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45980.641285995371</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45980.641285995371</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45980.641285995371</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45980.641285995371</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45980.641285995371</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45980.641285995371</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45980.641285995371</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45980.641285995371</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45980.641285995371</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45980.641285995371</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45980.641285995371</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45980.641285995371</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45980.641285995371</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45980.641285995371</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45980.641285995371</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45980.641285995371</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45980.641285995371</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45980.641285995371</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45980.641285995371</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45980.641285995371</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45980.641285995371</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45980.641285995371</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45980.641285995371</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45980.641285995371</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45980.641285995371</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45980.641285995371</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45980.641285995371</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45980.641285995371</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45980.641285995371</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45980.641285995371</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45980.641285995371</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45980.641285995371</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45980.641285995371</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45980.641285995371</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45980.641285995371</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45980.641285995371</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45980.641285995371</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45980.641285995371</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45980.641285995371</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45980.641285995371</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45980.641285995371</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45980.641285995371</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45980.641285995371</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45980.641285995371</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45980.641285995371</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45980.641285995371</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45980.641285995371</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45980.641285995371</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45980.641285995371</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45980.641285995371</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45980.641285995371</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45980.641285995371</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45980.641285995371</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45980.641285995371</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45980.641285995371</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45980.641285995371</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45980.641285995371</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sheetData>
  <dataValidations count="2">
    <dataValidation allowBlank="1" showInputMessage="1" showErrorMessage="1" sqref="E1" xr:uid="{4D935161-CDD3-4592-B877-3FB59C99E142}"/>
    <dataValidation type="list" allowBlank="1" showInputMessage="1" showErrorMessage="1" sqref="E3:E18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8"/>
  <sheetViews>
    <sheetView workbookViewId="0">
      <selection activeCell="A2" sqref="A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85"/>
      <c r="E2" s="61"/>
      <c r="F2" s="20"/>
      <c r="G2" s="21">
        <f t="shared" ref="G2:G3" ca="1" si="0">IFERROR(NOW()-F2,"-")</f>
        <v>45980.641285995371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45980.641285995371</v>
      </c>
      <c r="H3" s="22"/>
      <c r="I3" s="19" t="str">
        <f>IFERROR(VLOOKUP(D3,DB!A:F,6,0),"")</f>
        <v/>
      </c>
      <c r="J3" s="18" t="str">
        <f>IFERROR(VLOOKUP(D3,DB!A:G,7,0),"")</f>
        <v/>
      </c>
      <c r="K3" s="45"/>
      <c r="L3" s="23" t="str">
        <f>IFERROR(VLOOKUP(D3,DB!A:I,9,0),"")</f>
        <v/>
      </c>
    </row>
    <row r="4" spans="1:13" ht="15" customHeight="1">
      <c r="A4" s="19"/>
      <c r="B4" s="61" t="str">
        <f>IFERROR(VLOOKUP(D4,DB!A:K,11,0),"")</f>
        <v/>
      </c>
      <c r="C4" s="18"/>
      <c r="D4" s="19"/>
      <c r="E4" s="18"/>
      <c r="F4" s="20"/>
      <c r="G4" s="21">
        <f t="shared" ref="G4:G67" ca="1" si="1">IFERROR(NOW()-F4,"-")</f>
        <v>45980.641285995371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45980.641285995371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45980.641285995371</v>
      </c>
      <c r="H6" s="22"/>
      <c r="I6" s="19" t="str">
        <f>IFERROR(VLOOKUP(D6,DB!A:F,6,0),"")</f>
        <v/>
      </c>
      <c r="J6" s="18" t="str">
        <f>IFERROR(VLOOKUP(D6,DB!A:G,7,0),"")</f>
        <v/>
      </c>
      <c r="K6" s="45"/>
      <c r="L6" s="23" t="str">
        <f>IFERROR(VLOOKUP(D6,DB!A:I,9,0),"")</f>
        <v/>
      </c>
    </row>
    <row r="7" spans="1:13" ht="15" customHeight="1">
      <c r="A7" s="19"/>
      <c r="B7" s="61" t="str">
        <f>IFERROR(VLOOKUP(D7,DB!A:K,11,0),"")</f>
        <v/>
      </c>
      <c r="C7" s="18"/>
      <c r="D7" s="61"/>
      <c r="E7" s="18"/>
      <c r="F7" s="20"/>
      <c r="G7" s="21">
        <f t="shared" ca="1" si="1"/>
        <v>45980.641285995371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45980.641285995371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45980.641285995371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45980.641285995371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45980.641285995371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45980.641285995371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45980.641285995371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45980.641285995371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45980.641285995371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45980.641285995371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45980.641285995371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45980.641285995371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45980.641285995371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45980.641285995371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45980.641285995371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45980.641285995371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45980.641285995371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45980.641285995371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45980.641285995371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45980.641285995371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45980.641285995371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45980.641285995371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45980.641285995371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45980.641285995371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45980.641285995371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45980.641285995371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45980.641285995371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45980.641285995371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45980.641285995371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45980.641285995371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45980.641285995371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45980.641285995371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45980.641285995371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45980.641285995371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45980.641285995371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45980.641285995371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45980.641285995371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45980.641285995371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45980.641285995371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45980.641285995371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45980.641285995371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45980.641285995371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45980.641285995371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45980.641285995371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45980.641285995371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45980.641285995371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45980.641285995371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45980.641285995371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45980.641285995371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45980.641285995371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45980.641285995371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45980.641285995371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45980.641285995371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45980.641285995371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45980.641285995371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45980.641285995371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45980.641285995371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45980.641285995371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45980.641285995371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45980.641285995371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45980.641285995371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45980.641285995371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45980.641285995371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45980.641285995371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45980.641285995371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45980.641285995371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45980.641285995371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45980.641285995371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45980.641285995371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45980.641285995371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45980.641285995371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45980.641285995371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45980.641285995371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45980.641285995371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45980.641285995371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45980.641285995371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45980.641285995371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45980.641285995371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45980.641285995371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45980.641285995371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45980.641285995371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45980.641285995371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45980.641285995371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45980.641285995371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45980.641285995371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45980.641285995371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45980.641285995371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45980.641285995371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45980.641285995371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45980.641285995371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45980.641285995371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45980.641285995371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45980.641285995371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45980.641285995371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45980.641285995371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45980.641285995371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45980.641285995371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45980.641285995371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45980.641285995371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45980.641285995371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45980.641285995371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45980.641285995371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45980.641285995371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45980.641285995371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45980.641285995371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45980.641285995371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45980.641285995371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45980.641285995371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45980.641285995371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45980.641285995371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45980.641285995371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45980.641285995371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45980.641285995371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45980.641285995371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45980.641285995371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45980.641285995371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45980.641285995371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45980.641285995371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45980.641285995371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45980.641285995371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45980.641285995371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45980.641285995371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45980.641285995371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45980.641285995371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45980.641285995371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45980.641285995371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45980.641285995371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45980.641285995371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45980.641285995371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45980.641285995371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45980.641285995371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45980.641285995371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45980.641285995371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45980.641285995371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45980.641285995371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45980.641285995371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45980.641285995371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45980.641285995371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45980.641285995371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45980.641285995371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45980.641285995371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45980.641285995371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45980.641285995371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45980.641285995371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45980.641285995371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45980.641285995371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45980.641285995371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45980.641285995371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45980.641285995371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45980.641285995371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45980.641285995371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45980.641285995371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45980.641285995371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45980.641285995371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45980.641285995371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45980.641285995371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45980.641285995371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45980.641285995371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45980.641285995371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45980.641285995371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45980.641285995371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45980.641285995371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45980.641285995371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45980.641285995371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45980.641285995371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45980.641285995371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45980.641285995371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45980.641285995371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45980.641285995371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45980.641285995371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45980.641285995371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45980.641285995371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45980.641285995371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45980.641285995371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45980.641285995371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45980.641285995371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45980.641285995371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45980.641285995371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45980.641285995371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45980.641285995371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45980.641285995371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45980.641285995371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45980.641285995371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45980.641285995371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45980.641285995371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45980.641285995371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45980.641285995371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45980.641285995371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45980.641285995371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45980.641285995371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45980.641285995371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45980.641285995371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45980.641285995371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45980.641285995371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45980.641285995371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45980.641285995371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45980.641285995371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45980.641285995371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45980.641285995371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45980.641285995371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45980.641285995371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45980.641285995371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45980.641285995371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45980.641285995371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45980.641285995371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45980.641285995371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45980.641285995371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45980.641285995371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45980.641285995371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45980.641285995371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45980.641285995371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45980.641285995371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45980.641285995371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45980.641285995371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45980.641285995371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45980.641285995371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45980.641285995371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45980.641285995371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45980.641285995371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45980.641285995371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45980.641285995371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45980.641285995371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45980.641285995371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45980.641285995371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45980.641285995371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45980.641285995371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45980.641285995371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45980.641285995371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45980.641285995371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45980.641285995371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45980.641285995371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45980.641285995371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45980.641285995371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45980.641285995371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45980.641285995371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45980.641285995371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45980.641285995371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45980.641285995371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45980.641285995371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45980.641285995371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45980.641285995371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45980.641285995371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45980.641285995371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45980.641285995371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45980.641285995371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45980.641285995371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45980.641285995371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45980.641285995371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45980.641285995371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45980.641285995371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45980.641285995371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45980.641285995371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45980.641285995371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45980.641285995371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45980.641285995371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45980.641285995371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45980.641285995371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45980.641285995371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45980.641285995371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45980.641285995371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45980.641285995371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45980.641285995371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45980.641285995371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45980.641285995371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45980.641285995371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45980.641285995371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45980.641285995371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45980.641285995371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45980.641285995371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45980.641285995371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45980.641285995371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45980.641285995371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45980.641285995371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45980.641285995371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45980.641285995371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45980.641285995371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45980.641285995371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45980.641285995371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45980.641285995371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45980.641285995371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45980.641285995371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45980.641285995371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45980.641285995371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45980.641285995371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45980.641285995371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45980.641285995371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45980.641285995371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45980.641285995371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45980.641285995371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45980.641285995371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45980.641285995371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45980.641285995371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45980.641285995371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45980.641285995371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45980.641285995371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45980.641285995371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45980.641285995371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45980.641285995371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45980.641285995371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45980.641285995371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45980.641285995371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45980.641285995371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45980.641285995371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45980.641285995371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45980.641285995371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45980.641285995371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45980.641285995371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45980.641285995371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45980.641285995371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45980.641285995371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45980.641285995371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45980.641285995371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45980.641285995371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45980.641285995371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45980.641285995371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45980.641285995371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45980.641285995371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45980.641285995371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45980.641285995371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45980.641285995371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45980.641285995371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45980.641285995371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45980.641285995371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45980.641285995371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45980.641285995371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45980.641285995371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45980.641285995371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45980.641285995371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45980.641285995371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45980.641285995371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45980.641285995371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45980.641285995371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45980.641285995371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45980.641285995371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45980.641285995371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45980.641285995371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45980.641285995371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45980.641285995371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45980.641285995371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45980.641285995371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45980.641285995371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45980.641285995371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45980.641285995371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45980.641285995371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45980.641285995371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45980.641285995371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45980.641285995371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45980.641285995371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45980.641285995371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45980.641285995371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45980.641285995371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45980.641285995371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45980.641285995371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45980.641285995371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45980.641285995371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45980.641285995371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45980.641285995371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45980.641285995371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45980.641285995371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45980.641285995371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45980.641285995371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45980.641285995371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45980.641285995371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45980.641285995371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45980.641285995371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45980.641285995371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45980.641285995371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45980.641285995371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45980.641285995371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45980.641285995371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45980.641285995371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45980.641285995371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45980.641285995371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45980.641285995371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45980.641285995371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45980.641285995371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45980.641285995371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45980.641285995371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45980.641285995371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45980.641285995371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45980.641285995371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45980.641285995371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45980.641285995371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45980.641285995371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45980.641285995371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45980.641285995371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45980.641285995371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45980.641285995371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45980.641285995371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45980.641285995371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45980.641285995371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45980.641285995371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45980.641285995371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45980.641285995371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45980.641285995371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45980.641285995371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45980.641285995371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45980.641285995371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45980.641285995371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45980.641285995371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45980.641285995371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45980.641285995371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45980.641285995371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45980.641285995371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45980.641285995371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45980.641285995371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45980.641285995371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45980.641285995371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45980.641285995371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45980.641285995371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45980.641285995371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45980.641285995371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45980.641285995371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45980.641285995371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45980.641285995371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45980.641285995371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45980.641285995371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45980.641285995371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45980.641285995371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45980.641285995371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45980.641285995371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45980.641285995371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45980.641285995371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45980.641285995371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45980.641285995371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45980.641285995371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45980.641285995371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45980.641285995371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45980.641285995371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45980.641285995371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45980.641285995371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45980.641285995371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45980.641285995371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45980.641285995371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45980.641285995371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45980.641285995371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45980.641285995371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45980.641285995371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45980.641285995371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45980.641285995371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45980.641285995371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45980.641285995371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45980.641285995371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45980.641285995371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45980.641285995371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45980.641285995371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45980.641285995371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45980.641285995371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45980.641285995371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45980.641285995371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45980.641285995371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45980.641285995371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45980.641285995371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45980.641285995371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45980.641285995371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45980.641285995371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45980.641285995371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45980.641285995371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45980.641285995371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45980.641285995371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45980.641285995371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45980.641285995371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45980.641285995371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45980.641285995371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45980.641285995371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45980.641285995371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45980.641285995371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45980.641285995371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45980.641285995371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45980.641285995371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45980.641285995371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45980.641285995371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45980.641285995371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45980.641285995371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45980.641285995371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45980.641285995371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45980.641285995371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45980.641285995371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45980.641285995371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45980.641285995371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45980.641285995371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45980.641285995371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45980.641285995371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45980.641285995371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45980.641285995371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45980.641285995371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45980.641285995371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45980.641285995371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45980.641285995371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45980.641285995371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45980.641285995371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45980.641285995371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45980.641285995371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45980.641285995371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45980.641285995371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45980.641285995371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45980.641285995371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45980.641285995371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45980.641285995371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45980.641285995371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45980.641285995371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45980.641285995371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45980.641285995371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45980.641285995371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45980.641285995371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45980.641285995371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45980.641285995371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45980.641285995371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45980.641285995371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45980.641285995371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45980.641285995371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45980.641285995371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45980.641285995371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45980.641285995371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45980.641285995371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45980.641285995371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45980.641285995371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45980.641285995371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45980.641285995371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45980.641285995371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45980.641285995371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45980.641285995371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45980.641285995371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45980.641285995371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45980.641285995371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45980.641285995371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45980.641285995371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45980.641285995371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45980.641285995371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45980.641285995371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45980.641285995371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45980.641285995371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45980.641285995371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45980.641285995371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45980.641285995371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45980.641285995371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45980.641285995371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45980.641285995371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45980.641285995371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45980.641285995371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45980.641285995371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45980.641285995371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45980.641285995371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45980.641285995371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45980.641285995371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45980.641285995371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45980.641285995371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45980.641285995371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45980.641285995371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45980.641285995371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45980.641285995371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45980.641285995371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45980.641285995371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45980.641285995371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45980.641285995371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45980.641285995371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45980.641285995371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45980.641285995371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45980.641285995371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45980.641285995371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45980.641285995371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45980.641285995371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45980.641285995371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45980.641285995371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45980.641285995371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45980.641285995371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45980.641285995371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45980.641285995371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45980.641285995371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45980.641285995371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45980.641285995371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45980.641285995371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45980.641285995371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45980.641285995371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45980.641285995371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45980.641285995371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45980.641285995371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45980.641285995371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45980.641285995371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45980.641285995371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45980.641285995371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45980.641285995371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45980.641285995371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45980.641285995371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45980.641285995371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45980.641285995371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45980.641285995371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45980.641285995371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45980.641285995371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45980.641285995371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45980.641285995371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45980.641285995371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45980.641285995371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45980.641285995371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45980.641285995371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45980.641285995371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45980.641285995371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45980.641285995371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45980.641285995371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45980.641285995371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45980.641285995371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45980.641285995371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45980.641285995371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45980.641285995371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45980.641285995371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45980.641285995371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45980.641285995371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45980.641285995371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45980.641285995371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45980.641285995371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45980.641285995371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45980.641285995371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45980.641285995371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45980.641285995371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45980.641285995371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45980.641285995371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45980.641285995371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45980.641285995371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45980.641285995371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45980.641285995371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45980.641285995371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45980.641285995371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45980.641285995371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45980.641285995371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45980.641285995371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45980.641285995371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45980.641285995371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45980.641285995371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45980.641285995371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45980.641285995371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45980.641285995371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45980.641285995371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45980.641285995371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45980.641285995371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45980.641285995371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45980.641285995371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45980.641285995371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45980.641285995371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45980.641285995371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45980.641285995371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45980.641285995371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45980.641285995371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45980.641285995371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45980.641285995371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45980.641285995371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45980.641285995371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45980.641285995371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45980.641285995371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45980.641285995371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45980.641285995371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45980.641285995371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45980.641285995371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45980.641285995371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45980.641285995371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45980.641285995371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45980.641285995371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45980.641285995371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45980.641285995371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45980.641285995371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45980.641285995371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45980.641285995371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45980.641285995371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45980.641285995371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45980.641285995371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45980.641285995371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45980.641285995371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45980.641285995371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45980.641285995371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45980.641285995371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45980.641285995371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45980.641285995371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45980.641285995371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45980.641285995371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45980.641285995371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45980.641285995371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45980.641285995371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45980.641285995371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45980.641285995371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45980.641285995371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45980.641285995371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45980.641285995371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45980.641285995371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45980.641285995371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45980.641285995371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45980.641285995371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45980.641285995371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45980.641285995371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45980.641285995371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45980.641285995371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45980.641285995371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45980.641285995371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45980.641285995371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45980.641285995371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45980.641285995371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45980.641285995371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45980.641285995371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45980.641285995371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45980.641285995371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45980.641285995371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45980.641285995371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45980.641285995371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45980.641285995371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45980.641285995371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45980.641285995371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45980.641285995371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45980.641285995371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45980.641285995371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45980.641285995371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45980.641285995371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45980.641285995371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45980.641285995371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45980.641285995371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45980.641285995371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45980.641285995371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45980.641285995371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45980.641285995371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45980.641285995371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45980.641285995371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45980.641285995371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45980.641285995371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45980.641285995371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45980.641285995371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45980.641285995371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45980.641285995371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45980.641285995371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45980.641285995371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45980.641285995371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45980.641285995371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45980.641285995371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45980.641285995371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45980.641285995371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45980.641285995371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45980.641285995371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45980.641285995371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45980.641285995371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45980.641285995371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45980.641285995371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45980.641285995371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45980.641285995371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45980.641285995371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45980.641285995371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45980.641285995371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45980.641285995371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45980.641285995371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45980.641285995371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45980.641285995371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45980.641285995371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45980.641285995371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45980.641285995371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45980.641285995371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45980.641285995371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45980.641285995371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45980.641285995371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45980.641285995371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45980.641285995371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45980.641285995371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45980.641285995371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45980.641285995371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45980.641285995371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45980.641285995371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45980.641285995371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45980.641285995371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45980.641285995371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45980.641285995371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45980.641285995371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45980.641285995371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45980.641285995371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45980.641285995371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45980.641285995371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45980.641285995371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45980.641285995371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45980.641285995371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45980.641285995371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45980.641285995371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45980.641285995371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45980.641285995371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45980.641285995371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45980.641285995371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45980.641285995371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45980.641285995371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45980.641285995371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45980.641285995371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45980.641285995371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45980.641285995371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45980.641285995371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45980.641285995371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45980.641285995371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45980.641285995371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45980.641285995371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45980.641285995371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45980.641285995371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45980.641285995371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45980.641285995371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45980.641285995371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45980.641285995371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45980.641285995371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45980.641285995371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45980.641285995371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45980.641285995371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45980.641285995371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45980.641285995371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45980.641285995371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45980.641285995371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45980.641285995371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45980.641285995371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45980.641285995371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45980.641285995371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45980.641285995371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45980.641285995371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45980.641285995371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45980.641285995371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45980.641285995371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45980.641285995371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45980.641285995371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45980.641285995371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45980.641285995371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45980.641285995371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45980.641285995371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45980.641285995371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45980.641285995371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45980.641285995371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45980.641285995371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45980.641285995371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45980.641285995371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45980.641285995371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45980.641285995371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45980.641285995371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45980.641285995371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45980.641285995371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45980.641285995371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45980.641285995371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45980.641285995371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45980.641285995371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45980.641285995371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45980.641285995371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45980.641285995371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45980.641285995371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45980.641285995371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45980.641285995371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45980.641285995371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45980.641285995371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45980.641285995371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45980.641285995371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45980.641285995371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45980.641285995371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45980.641285995371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45980.641285995371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45980.641285995371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45980.641285995371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45980.641285995371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45980.641285995371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45980.641285995371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45980.641285995371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45980.641285995371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45980.641285995371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45980.641285995371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45980.641285995371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45980.641285995371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45980.641285995371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45980.641285995371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45980.641285995371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45980.641285995371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45980.641285995371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45980.641285995371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45980.641285995371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45980.641285995371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45980.641285995371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45980.641285995371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45980.641285995371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45980.641285995371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45980.641285995371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45980.641285995371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45980.641285995371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45980.641285995371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45980.641285995371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45980.641285995371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45980.641285995371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45980.641285995371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45980.641285995371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45980.641285995371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45980.641285995371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45980.641285995371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45980.641285995371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45980.641285995371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45980.641285995371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45980.641285995371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45980.641285995371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45980.641285995371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45980.641285995371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45980.641285995371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45980.641285995371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45980.641285995371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45980.641285995371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45980.641285995371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45980.641285995371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45980.641285995371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45980.641285995371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45980.641285995371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45980.641285995371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45980.641285995371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45980.641285995371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45980.641285995371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45980.641285995371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45980.641285995371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45980.641285995371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45980.641285995371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45980.641285995371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45980.641285995371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45980.641285995371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45980.641285995371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45980.641285995371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45980.641285995371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45980.641285995371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45980.641285995371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45980.641285995371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45980.641285995371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45980.641285995371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45980.641285995371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45980.641285995371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45980.641285995371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45980.641285995371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45980.641285995371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45980.641285995371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45980.641285995371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45980.641285995371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45980.641285995371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45980.641285995371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45980.641285995371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45980.641285995371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45980.641285995371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45980.641285995371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45980.641285995371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45980.641285995371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45980.641285995371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45980.641285995371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45980.641285995371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45980.641285995371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45980.641285995371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45980.641285995371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45980.641285995371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45980.641285995371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45980.641285995371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45980.641285995371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45980.641285995371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45980.641285995371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45980.641285995371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45980.641285995371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45980.641285995371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45980.641285995371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45980.641285995371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45980.641285995371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45980.641285995371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45980.641285995371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45980.641285995371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45980.641285995371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45980.641285995371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45980.641285995371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978" ca="1" si="16">IFERROR(NOW()-F964,"-")</f>
        <v>45980.641285995371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45980.641285995371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45980.641285995371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45980.641285995371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45980.641285995371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45980.641285995371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45980.641285995371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45980.641285995371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45980.641285995371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45980.641285995371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45980.641285995371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45980.641285995371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45980.641285995371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45980.641285995371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45980.641285995371</v>
      </c>
      <c r="H978" s="22"/>
      <c r="I978" s="19" t="str">
        <f>IFERROR(VLOOKUP(D978,DB!A:F,6,0),"")</f>
        <v/>
      </c>
      <c r="J978" s="18" t="str">
        <f>IFERROR(VLOOKUP(D978,DB!A:G,7,0),"")</f>
        <v/>
      </c>
      <c r="K978" s="45"/>
      <c r="L978" s="23" t="str">
        <f>IFERROR(VLOOKUP(D978,DB!A:I,9,0),"")</f>
        <v/>
      </c>
    </row>
  </sheetData>
  <dataValidations count="2">
    <dataValidation allowBlank="1" showInputMessage="1" showErrorMessage="1" sqref="E1" xr:uid="{5914219A-CB83-432D-936A-CC0CB6F3982A}"/>
    <dataValidation type="list" allowBlank="1" showInputMessage="1" showErrorMessage="1" sqref="E2:E97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39109</v>
      </c>
      <c r="B2" s="91" t="str">
        <f>IFERROR(VLOOKUP(D2,DB!A:K,11,0),"")</f>
        <v>R4</v>
      </c>
      <c r="C2" s="93">
        <v>1</v>
      </c>
      <c r="D2" s="91" t="s">
        <v>35092</v>
      </c>
      <c r="E2" s="94" t="s">
        <v>39021</v>
      </c>
      <c r="F2" s="95">
        <v>45703.480717592596</v>
      </c>
      <c r="G2" s="96">
        <f ca="1">IFERROR(NOW()-F2,"")</f>
        <v>277.16056817128992</v>
      </c>
      <c r="H2" s="95">
        <v>45703.474768518521</v>
      </c>
      <c r="I2" s="95" t="str">
        <f>IFERROR(VLOOKUP(D2,DB!A:F,6,0),"")</f>
        <v>SCECO</v>
      </c>
      <c r="J2" s="95" t="str">
        <f>IFERROR(VLOOKUP(D2,DB!A:G,7,0),"")</f>
        <v>Dead</v>
      </c>
      <c r="K2" s="97" t="s">
        <v>39110</v>
      </c>
      <c r="L2" s="91" t="str">
        <f>IFERROR(VLOOKUP(D2,DB!A:I,9,0),"")</f>
        <v>Latis</v>
      </c>
    </row>
    <row r="3" spans="1:16" ht="15" customHeight="1">
      <c r="A3" s="113" t="s">
        <v>39111</v>
      </c>
      <c r="B3" s="113" t="str">
        <f>IFERROR(VLOOKUP(D3,DB!A:K,11,0),"")</f>
        <v>R4</v>
      </c>
      <c r="C3" s="93">
        <v>1</v>
      </c>
      <c r="D3" s="91" t="s">
        <v>34920</v>
      </c>
      <c r="E3" s="94" t="s">
        <v>39021</v>
      </c>
      <c r="F3" s="95">
        <v>45980.587314814817</v>
      </c>
      <c r="G3" s="96">
        <f t="shared" ref="G3:G60" ca="1" si="0">IFERROR(NOW()-F3,"")</f>
        <v>5.3970949069480412E-2</v>
      </c>
      <c r="H3" s="95">
        <v>45980.581435185188</v>
      </c>
      <c r="I3" s="113" t="str">
        <f>IFERROR(VLOOKUP(D3,DB!A:F,6,0),"")</f>
        <v>SCECO</v>
      </c>
      <c r="J3" s="113" t="str">
        <f>IFERROR(VLOOKUP(D3,DB!A:G,7,0),"")</f>
        <v>Vandalized</v>
      </c>
      <c r="K3" s="97" t="s">
        <v>39112</v>
      </c>
      <c r="L3" s="91" t="str">
        <f>IFERROR(VLOOKUP(D3,DB!A:I,9,0),"")</f>
        <v>Latis</v>
      </c>
    </row>
    <row r="4" spans="1:16" ht="15" customHeight="1">
      <c r="A4" s="113" t="s">
        <v>39113</v>
      </c>
      <c r="B4" s="113" t="str">
        <f>IFERROR(VLOOKUP(D4,DB!A:K,11,0),"")</f>
        <v>R4</v>
      </c>
      <c r="C4" s="93">
        <v>5</v>
      </c>
      <c r="D4" s="91" t="s">
        <v>36648</v>
      </c>
      <c r="E4" s="94" t="s">
        <v>39021</v>
      </c>
      <c r="F4" s="95">
        <v>45980.58934027778</v>
      </c>
      <c r="G4" s="96">
        <f t="shared" ca="1" si="0"/>
        <v>5.1945486105978489E-2</v>
      </c>
      <c r="H4" s="95">
        <v>45980.570277777777</v>
      </c>
      <c r="I4" s="113" t="str">
        <f>IFERROR(VLOOKUP(D4,DB!A:F,6,0),"")</f>
        <v>Generator-SG</v>
      </c>
      <c r="J4" s="113" t="str">
        <f>IFERROR(VLOOKUP(D4,DB!A:G,7,0),"")</f>
        <v>In progress</v>
      </c>
      <c r="K4" s="97" t="s">
        <v>39114</v>
      </c>
      <c r="L4" s="91" t="str">
        <f>IFERROR(VLOOKUP(D4,DB!A:I,9,0),"")</f>
        <v>Latis</v>
      </c>
    </row>
    <row r="5" spans="1:16" ht="15" customHeight="1">
      <c r="A5" s="113"/>
      <c r="B5" s="113" t="str">
        <f>IFERROR(VLOOKUP(D5,DB!A:K,11,0),"")</f>
        <v/>
      </c>
      <c r="C5" s="93"/>
      <c r="D5" s="91"/>
      <c r="E5" s="94"/>
      <c r="F5" s="95"/>
      <c r="G5" s="96">
        <f t="shared" ca="1" si="0"/>
        <v>45980.641285763886</v>
      </c>
      <c r="H5" s="95"/>
      <c r="I5" s="113" t="str">
        <f>IFERROR(VLOOKUP(D5,DB!A:F,6,0),"")</f>
        <v/>
      </c>
      <c r="J5" s="113" t="str">
        <f>IFERROR(VLOOKUP(D5,DB!A:G,7,0),"")</f>
        <v/>
      </c>
      <c r="K5" s="97"/>
      <c r="L5" s="91" t="str">
        <f>IFERROR(VLOOKUP(D5,DB!A:I,9,0),"")</f>
        <v/>
      </c>
    </row>
    <row r="6" spans="1:16" ht="15" customHeight="1">
      <c r="A6" s="113"/>
      <c r="B6" s="113" t="str">
        <f>IFERROR(VLOOKUP(D6,DB!A:K,11,0),"")</f>
        <v/>
      </c>
      <c r="C6" s="93"/>
      <c r="D6" s="91" t="s">
        <v>39115</v>
      </c>
      <c r="E6" s="94"/>
      <c r="F6" s="95"/>
      <c r="G6" s="96">
        <f t="shared" ca="1" si="0"/>
        <v>45980.641285763886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45980.641285763886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45980.641285763886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45980.641285763886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45980.641285763886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45980.641285763886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45980.641285763886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45980.641285763886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45980.641285763886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45980.641285763886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45980.641285763886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45980.641285763886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45980.641285763886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45980.641285763886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45980.641285763886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45980.641285763886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45980.641285763886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45980.641285763886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45980.641285763886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45980.641285763886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45980.641285763886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45980.641285763886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45980.641285763886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45980.641285763886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45980.641285763886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45980.641285763886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45980.641285763886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45980.641285763886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45980.641285763886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45980.641285763886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45980.641285763886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45980.641285763886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45980.641285763886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45980.641285763886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45980.641285763886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45980.641285763886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45980.641285763886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45980.641285763886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45980.641285763886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45980.641285763886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45980.641285763886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45980.641285763886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45980.641285763886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45980.641285763886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45980.641285763886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45980.641285763886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45980.641285763886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45980.641285763886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45980.641285763886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45980.641285763886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45980.641285763886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45980.641285763886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45980.641285763886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45980.641285763886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45980.641285763886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ref="G61:G124" ca="1" si="1">IFERROR(NOW()-F61,"")</f>
        <v>45980.641285763886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45980.641285763886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45980.641285763886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45980.641285763886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45980.641285763886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45980.641285763886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45980.641285763886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45980.641285763886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45980.641285763886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45980.641285763886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45980.641285763886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45980.641285763886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45980.641285763886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45980.641285763886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45980.641285763886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45980.641285763886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45980.641285763886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45980.641285763886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45980.641285763886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45980.641285763886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45980.641285763886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45980.641285763886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45980.641285763886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45980.641285763886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45980.641285763886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45980.641285763886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45980.641285763886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45980.641285763886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45980.641285763886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45980.641285763886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45980.641285763886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45980.641285763886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45980.641285763886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45980.641285763886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45980.641285763886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45980.641285763886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45980.641285763886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45980.641285763886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45980.641285763886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45980.641285763886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45980.641285763886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45980.641285763886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45980.641285763886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45980.641285763886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45980.641285763886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45980.641285763886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45980.641285763886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45980.641285763886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45980.641285763886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45980.641285763886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45980.641285763886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45980.641285763886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45980.641285763886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45980.641285763886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45980.641285763886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45980.641285763886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45980.641285763886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45980.641285763886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45980.641285763886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45980.641285763886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45980.641285763886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45980.641285763886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45980.641285763886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45980.641285763886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ref="G125:G188" ca="1" si="2">IFERROR(NOW()-F125,"")</f>
        <v>45980.641285763886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45980.641285763886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45980.641285763886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45980.641285763886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45980.641285763886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45980.641285763886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45980.641285763886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45980.641285763886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45980.641285763886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45980.641285763886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45980.641285763886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45980.641285763886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45980.641285763886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45980.641285763886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45980.641285763886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45980.641285763886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45980.641285763886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45980.641285763886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45980.641285763886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45980.641285763886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45980.641285763886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45980.641285763886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45980.641285763886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45980.641285763886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45980.641285763886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45980.641285763886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45980.641285763886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45980.641285763886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45980.641285763886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45980.641285763886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45980.641285763886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45980.641285763886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45980.641285763886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45980.641285763886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45980.641285763886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45980.641285763886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45980.641285763886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45980.641285763886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45980.641285763886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45980.641285763886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45980.641285763886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45980.641285763886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45980.641285763886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45980.641285763886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45980.641285763886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45980.641285763886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45980.641285763886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45980.641285763886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45980.641285763886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45980.641285763886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45980.641285763886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45980.641285763886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45980.641285763886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45980.641285763886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45980.641285763886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45980.641285763886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45980.641285763886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45980.641285763886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45980.641285763886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45980.641285763886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45980.641285763886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45980.641285763886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45980.641285763886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45980.641285763886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ref="G189:G252" ca="1" si="3">IFERROR(NOW()-F189,"")</f>
        <v>45980.641285763886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45980.641285763886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45980.641285763886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45980.641285763886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45980.641285763886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45980.641285763886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45980.641285763886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45980.641285763886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45980.641285763886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45980.641285763886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45980.641285763886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45980.641285763886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45980.641285763886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45980.641285763886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45980.641285763886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45980.641285763886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45980.641285763886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45980.641285763886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45980.641285763886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45980.641285763886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45980.641285763886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45980.641285763886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45980.641285763886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45980.641285763886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45980.641285763886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45980.641285763886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45980.641285763886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45980.641285763886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45980.641285763886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45980.641285763886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45980.641285763886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45980.641285763886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45980.641285763886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45980.641285763886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45980.641285763886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45980.641285763886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45980.641285763886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45980.641285763886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45980.641285763886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45980.641285763886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45980.641285763886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45980.641285763886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45980.641285763886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45980.641285763886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45980.641285763886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45980.641285763886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45980.641285763886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45980.641285763886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45980.641285763886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45980.641285763886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45980.641285763886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45980.641285763886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45980.641285763886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45980.641285763886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45980.641285763886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45980.641285763886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45980.641285763886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45980.641285763886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45980.641285763886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45980.641285763886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45980.641285763886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45980.641285763886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45980.641285763886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45980.641285763886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ref="G253:G316" ca="1" si="4">IFERROR(NOW()-F253,"")</f>
        <v>45980.641285763886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45980.641285763886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45980.641285763886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45980.641285763886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45980.641285763886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45980.641285763886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45980.641285763886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45980.641285763886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45980.641285763886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45980.641285763886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45980.641285763886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45980.641285763886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45980.641285763886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45980.641285763886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45980.641285763886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45980.641285763886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45980.641285763886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45980.641285763886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45980.641285763886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45980.641285763886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45980.641285763886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45980.641285763886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45980.641285763886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45980.641285763886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45980.641285763886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45980.641285763886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45980.641285763886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45980.641285763886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45980.641285763886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45980.641285763886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45980.641285763886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45980.641285763886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45980.641285763886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45980.641285763886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45980.641285763886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45980.641285763886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45980.641285763886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45980.641285763886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45980.641285763886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45980.641285763886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45980.641285763886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45980.641285763886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45980.641285763886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45980.641285763886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45980.641285763886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45980.641285763886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45980.641285763886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45980.641285763886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45980.641285763886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45980.641285763886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45980.641285763886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45980.641285763886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45980.641285763886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45980.641285763886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45980.641285763886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45980.641285763886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45980.641285763886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45980.641285763886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45980.641285763886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45980.641285763886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45980.641285763886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45980.641285763886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45980.641285763886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45980.641285763886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ref="G317:G380" ca="1" si="5">IFERROR(NOW()-F317,"")</f>
        <v>45980.641285763886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45980.641285763886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45980.641285763886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45980.641285763886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45980.641285763886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45980.641285763886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45980.641285763886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45980.641285763886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45980.641285763886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45980.641285763886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45980.641285763886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45980.641285763886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45980.641285763886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45980.641285763886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45980.641285763886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45980.641285763886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45980.641285763886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45980.641285763886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45980.641285763886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45980.641285763886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45980.641285763886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45980.641285763886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45980.641285763886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45980.641285763886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45980.641285763886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45980.641285763886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45980.641285763886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45980.641285763886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45980.641285763886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45980.641285763886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45980.641285763886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45980.641285763886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45980.641285763886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45980.641285763886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45980.641285763886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45980.641285763886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45980.641285763886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45980.641285763886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45980.641285763886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45980.641285763886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45980.641285763886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45980.641285763886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45980.641285763886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45980.641285763886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45980.641285763886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45980.641285763886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45980.641285763886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45980.641285763886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45980.641285763886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45980.641285763886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45980.641285763886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45980.641285763886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45980.641285763886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45980.641285763886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5"/>
        <v>45980.641285763886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5"/>
        <v>45980.641285763886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5"/>
        <v>45980.641285763886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5"/>
        <v>45980.641285763886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5"/>
        <v>45980.641285763886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5"/>
        <v>45980.641285763886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5"/>
        <v>45980.641285763886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5"/>
        <v>45980.641285763886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5"/>
        <v>45980.641285763886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5"/>
        <v>45980.641285763886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ref="G381:G444" ca="1" si="6">IFERROR(NOW()-F381,"")</f>
        <v>45980.641285763886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45980.641285763886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45980.641285763886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45980.641285763886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45980.641285763886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45980.641285763886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45980.641285763886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45980.641285763886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45980.641285763886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45980.641285763886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45980.641285763886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45980.641285763886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45980.641285763886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45980.641285763886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45980.641285763886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45980.641285763886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45980.641285763886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45980.641285763886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45980.641285763886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45980.641285763886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45980.641285763886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45980.641285763886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45980.641285763886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45980.641285763886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45980.641285763886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45980.641285763886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45980.641285763886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45980.641285763886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45980.641285763886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45980.641285763886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45980.641285763886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45980.641285763886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45980.641285763886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45980.641285763886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45980.641285763886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45980.641285763886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45980.641285763886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45980.641285763886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45980.641285763886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45980.641285763886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45980.641285763886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45980.641285763886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45980.641285763886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45980.641285763886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45980.641285763886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45980.641285763886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45980.641285763886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45980.641285763886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45980.641285763886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45980.641285763886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45980.641285763886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45980.641285763886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45980.641285763886</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45980.641285763886</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6"/>
        <v>45980.641285763886</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6"/>
        <v>45980.641285763886</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6"/>
        <v>45980.641285763886</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6"/>
        <v>45980.641285763886</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6"/>
        <v>45980.641285763886</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6"/>
        <v>45980.641285763886</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6"/>
        <v>45980.641285763886</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6"/>
        <v>45980.641285763886</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6"/>
        <v>45980.641285763886</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6"/>
        <v>45980.641285763886</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ref="G445:G490" ca="1" si="7">IFERROR(NOW()-F445,"")</f>
        <v>45980.641285763886</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45980.641285763886</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45980.641285763886</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45980.641285763886</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45980.641285763886</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45980.641285763886</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45980.641285763886</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45980.641285763886</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45980.641285763886</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45980.641285763886</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45980.641285763886</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45980.641285763886</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45980.641285763886</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45980.641285763886</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45980.641285763886</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45980.641285763886</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45980.641285763886</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45980.641285763886</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45980.641285763886</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45980.641285763886</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45980.641285763886</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45980.641285763886</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45980.641285763886</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45980.641285763886</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45980.641285763886</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45980.641285763886</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45980.641285763886</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45980.641285763886</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45980.641285763886</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45980.641285763886</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45980.641285763886</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45980.641285763886</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45980.641285763886</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45980.641285763886</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45980.641285763886</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45980.641285763886</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t="shared" ca="1" si="7"/>
        <v>45980.641285763886</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t="shared" ca="1" si="7"/>
        <v>45980.641285763886</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t="shared" ca="1" si="7"/>
        <v>45980.641285763886</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t="shared" ca="1" si="7"/>
        <v>45980.641285763886</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t="shared" ca="1" si="7"/>
        <v>45980.641285763886</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t="shared" ca="1" si="7"/>
        <v>45980.641285763886</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t="shared" ca="1" si="7"/>
        <v>45980.641285763886</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t="shared" ca="1" si="7"/>
        <v>45980.641285763886</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t="shared" ca="1" si="7"/>
        <v>45980.641285763886</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t="shared" ca="1" si="7"/>
        <v>45980.641285763886</v>
      </c>
      <c r="H490" s="95"/>
      <c r="I490" s="113" t="str">
        <f>IFERROR(VLOOKUP(D490,DB!A:F,6,0),"")</f>
        <v/>
      </c>
      <c r="J490" s="113" t="str">
        <f>IFERROR(VLOOKUP(D490,DB!A:G,7,0),"")</f>
        <v/>
      </c>
      <c r="K490" s="97"/>
      <c r="L490" s="91" t="str">
        <f>IFERROR(VLOOKUP(D490,DB!A:I,9,0),"")</f>
        <v/>
      </c>
    </row>
  </sheetData>
  <dataValidations count="2">
    <dataValidation allowBlank="1" showInputMessage="1" showErrorMessage="1" sqref="E1" xr:uid="{A4F81451-56CC-4543-9497-104C4E44EE4B}"/>
    <dataValidation type="list" allowBlank="1" showInputMessage="1" showErrorMessage="1" sqref="E2:E49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71"/>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39116</v>
      </c>
      <c r="B2" s="37" t="str">
        <f>IFERROR(VLOOKUP(D2,DB!A:K,11,0),"")</f>
        <v>R5</v>
      </c>
      <c r="C2" s="37">
        <v>3</v>
      </c>
      <c r="D2" s="106" t="s">
        <v>36011</v>
      </c>
      <c r="E2" s="37" t="s">
        <v>39021</v>
      </c>
      <c r="F2" s="38">
        <v>45891.832060185188</v>
      </c>
      <c r="G2" s="108">
        <f ca="1">IFERROR(NOW()-F2,"")</f>
        <v>88.809225810182397</v>
      </c>
      <c r="H2" s="38">
        <v>45891.790393518517</v>
      </c>
      <c r="I2" s="37" t="str">
        <f>IFERROR(VLOOKUP(D2,DB!A:F,6,0),"")</f>
        <v>Generator-SG</v>
      </c>
      <c r="J2" s="37" t="str">
        <f>IFERROR(VLOOKUP(D2,DB!A:G,7,0),"")</f>
        <v>Vandalized</v>
      </c>
      <c r="K2" s="37" t="s">
        <v>39117</v>
      </c>
      <c r="L2" s="37" t="str">
        <f>IFERROR(VLOOKUP(D2,DB!A:I,9,0),"")</f>
        <v>Latis</v>
      </c>
      <c r="M2" s="105"/>
    </row>
    <row r="3" spans="1:13" ht="30">
      <c r="A3" s="37" t="s">
        <v>39118</v>
      </c>
      <c r="B3" s="37" t="str">
        <f>IFERROR(VLOOKUP(D3,DB!A:K,11,0),"")</f>
        <v>R5</v>
      </c>
      <c r="C3" s="37">
        <v>1</v>
      </c>
      <c r="D3" s="37" t="s">
        <v>33268</v>
      </c>
      <c r="E3" s="37" t="s">
        <v>39024</v>
      </c>
      <c r="F3" s="38">
        <v>45926.188877314817</v>
      </c>
      <c r="G3" s="108">
        <f t="shared" ref="G3" ca="1" si="0">IFERROR(NOW()-F3,"")</f>
        <v>54.452408680554072</v>
      </c>
      <c r="H3" s="38">
        <v>45926.158159722225</v>
      </c>
      <c r="I3" s="37" t="str">
        <f>IFERROR(VLOOKUP(D3,DB!A:F,6,0),"")</f>
        <v>SCECO</v>
      </c>
      <c r="J3" s="37" t="str">
        <f>IFERROR(VLOOKUP(D3,DB!A:G,7,0),"")</f>
        <v>Good</v>
      </c>
      <c r="K3" s="37" t="s">
        <v>39119</v>
      </c>
      <c r="L3" s="37" t="str">
        <f>IFERROR(VLOOKUP(D3,DB!A:I,9,0),"")</f>
        <v>Latis</v>
      </c>
      <c r="M3" s="105"/>
    </row>
    <row r="4" spans="1:13" ht="48" customHeight="1">
      <c r="A4" s="109" t="s">
        <v>39120</v>
      </c>
      <c r="B4" s="109" t="str">
        <f>IFERROR(VLOOKUP(D4,DB!A:K,11,0),"")</f>
        <v>R5</v>
      </c>
      <c r="C4" s="109">
        <v>1</v>
      </c>
      <c r="D4" s="109" t="s">
        <v>34758</v>
      </c>
      <c r="E4" s="109" t="s">
        <v>39024</v>
      </c>
      <c r="F4" s="110">
        <v>45948.661111111112</v>
      </c>
      <c r="G4" s="111">
        <f t="shared" ref="G4" ca="1" si="1">IFERROR(NOW()-F4,"")</f>
        <v>31.980174884258304</v>
      </c>
      <c r="H4" s="110">
        <v>45948.661111111112</v>
      </c>
      <c r="I4" s="109" t="str">
        <f>IFERROR(VLOOKUP(D4,DB!A:F,6,0),"")</f>
        <v>SCECO</v>
      </c>
      <c r="J4" s="109" t="str">
        <f>IFERROR(VLOOKUP(D4,DB!A:G,7,0),"")</f>
        <v>Dead</v>
      </c>
      <c r="K4" s="109" t="s">
        <v>39121</v>
      </c>
      <c r="L4" s="109" t="str">
        <f>IFERROR(VLOOKUP(D4,DB!A:I,9,0),"")</f>
        <v>Latis</v>
      </c>
    </row>
    <row r="5" spans="1:13" s="105" customFormat="1">
      <c r="A5" s="109" t="s">
        <v>39122</v>
      </c>
      <c r="B5" s="109" t="str">
        <f>IFERROR(VLOOKUP(D5,DB!A:K,11,0),"")</f>
        <v>R5</v>
      </c>
      <c r="C5" s="109">
        <v>1</v>
      </c>
      <c r="D5" s="109" t="s">
        <v>33371</v>
      </c>
      <c r="E5" s="109" t="s">
        <v>39021</v>
      </c>
      <c r="F5" s="135">
        <v>45977.514803240738</v>
      </c>
      <c r="G5" s="111">
        <f ca="1">IFERROR(NOW()-F5,"")</f>
        <v>3.1264825231482973</v>
      </c>
      <c r="H5" s="135">
        <v>45977.468807870369</v>
      </c>
      <c r="I5" s="109" t="str">
        <f>IFERROR(VLOOKUP(D5,DB!A:F,6,0),"")</f>
        <v>SCECO</v>
      </c>
      <c r="J5" s="109" t="str">
        <f>IFERROR(VLOOKUP(D5,DB!A:G,7,0),"")</f>
        <v>Weak</v>
      </c>
      <c r="K5" s="109" t="s">
        <v>39123</v>
      </c>
      <c r="L5" s="109" t="str">
        <f>IFERROR(VLOOKUP(D5,DB!A:I,9,0),"")</f>
        <v>Latis</v>
      </c>
    </row>
    <row r="6" spans="1:13">
      <c r="A6" s="109" t="s">
        <v>39124</v>
      </c>
      <c r="B6" s="109" t="str">
        <f>IFERROR(VLOOKUP(D6,DB!A:K,11,0),"")</f>
        <v>R5</v>
      </c>
      <c r="C6" s="109">
        <v>2</v>
      </c>
      <c r="D6" s="109" t="s">
        <v>38147</v>
      </c>
      <c r="E6" s="109" t="s">
        <v>39024</v>
      </c>
      <c r="F6" s="135">
        <v>45980.575949074075</v>
      </c>
      <c r="G6" s="111">
        <f ca="1">IFERROR(NOW()-F6,"")</f>
        <v>6.5336689811374526E-2</v>
      </c>
      <c r="H6" s="135">
        <v>45980.568310185183</v>
      </c>
      <c r="I6" s="109" t="str">
        <f>IFERROR(VLOOKUP(D6,DB!A:F,6,0),"")</f>
        <v>SCECO</v>
      </c>
      <c r="J6" s="109" t="str">
        <f>IFERROR(VLOOKUP(D6,DB!A:G,7,0),"")</f>
        <v>Haj Removal</v>
      </c>
      <c r="K6" s="109" t="s">
        <v>39125</v>
      </c>
      <c r="L6" s="109" t="str">
        <f>IFERROR(VLOOKUP(D6,DB!A:I,9,0),"")</f>
        <v>Latis</v>
      </c>
    </row>
    <row r="7" spans="1:13">
      <c r="A7" s="109" t="s">
        <v>39126</v>
      </c>
      <c r="B7" s="109" t="str">
        <f>IFERROR(VLOOKUP(D7,DB!A:K,11,0),"")</f>
        <v>R5</v>
      </c>
      <c r="C7" s="109">
        <v>4</v>
      </c>
      <c r="D7" s="109" t="s">
        <v>35794</v>
      </c>
      <c r="E7" s="109" t="s">
        <v>39024</v>
      </c>
      <c r="F7" s="109" t="s">
        <v>24</v>
      </c>
      <c r="G7" s="111" t="str">
        <f ca="1">IFERROR(NOW()-F7,"")</f>
        <v/>
      </c>
      <c r="H7" s="135">
        <v>45980.591932870368</v>
      </c>
      <c r="I7" s="109" t="str">
        <f>IFERROR(VLOOKUP(D7,DB!A:F,6,0),"")</f>
        <v>SCECO</v>
      </c>
      <c r="J7" s="109" t="str">
        <f>IFERROR(VLOOKUP(D7,DB!A:G,7,0),"")</f>
        <v>Vandalized</v>
      </c>
      <c r="K7" s="109" t="s">
        <v>39125</v>
      </c>
      <c r="L7" s="109" t="str">
        <f>IFERROR(VLOOKUP(D7,DB!A:I,9,0),"")</f>
        <v>Latis</v>
      </c>
    </row>
    <row r="8" spans="1:13">
      <c r="A8" s="109"/>
      <c r="B8" s="109" t="str">
        <f>IFERROR(VLOOKUP(D8,DB!A:K,11,0),"")</f>
        <v/>
      </c>
      <c r="C8" s="109"/>
      <c r="D8" s="109"/>
      <c r="E8" s="109"/>
      <c r="F8" s="109"/>
      <c r="G8" s="111">
        <f ca="1">IFERROR(NOW()-F8,"")</f>
        <v>45980.641285763886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45980.641285763886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45980.641285763886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45980.641285763886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45980.641285763886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45980.641285763886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45980.641285763886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45980.641285763886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45980.641285763886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45980.641285763886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45980.641285763886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45980.641285763886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45980.641285763886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45980.641285763886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45980.641285763886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45980.641285763886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45980.641285763886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45980.641285763886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45980.641285763886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45980.641285763886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45980.641285763886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45980.641285763886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45980.641285763886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45980.641285763886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45980.641285763886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45980.641285763886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45980.641285763886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45980.641285763886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45980.641285763886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45980.641285763886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45980.641285763886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45980.641285763886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45980.641285763886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45980.641285763886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45980.641285763886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45980.641285763886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45980.641285763886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45980.641285763886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45980.641285763886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45980.641285763886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45980.641285763886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45980.641285763886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45980.641285763886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45980.641285763886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45980.641285763886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45980.641285763886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45980.641285763886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45980.641285763886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45980.641285763886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45980.641285763886</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45980.641285763886</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45980.641285763886</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45980.641285763886</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45980.641285763886</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45980.641285763886</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45980.641285763886</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45980.641285763886</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45980.641285763886</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45980.641285763886</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45980.641285763886</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45980.641285763886</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45980.641285763886</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45980.641285763886</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45980.641285763886</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45980.641285763886</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45980.641285763886</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45980.641285763886</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45980.641285763886</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45980.641285763886</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45980.641285763886</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45980.641285763886</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45980.641285763886</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45980.641285763886</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45980.641285763886</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45980.641285763886</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45980.641285763886</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45980.641285763886</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45980.641285763886</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45980.641285763886</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45980.641285763886</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45980.641285763886</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45980.641285763886</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45980.641285763886</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45980.641285763886</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45980.641285763886</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45980.641285763886</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45980.641285763886</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45980.641285763886</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45980.641285763886</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45980.641285763886</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45980.641285763886</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45980.641285763886</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45980.641285763886</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45980.641285763886</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45980.641285763886</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45980.641285763886</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45980.641285763886</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45980.641285763886</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45980.641285763886</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45980.641285763886</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45980.641285763886</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45980.641285763886</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45980.641285763886</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45980.641285763886</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45980.641285763886</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45980.641285763886</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45980.641285763886</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45980.641285763886</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45980.641285763886</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45980.641285763886</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45980.641285763886</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45980.641285763886</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45980.641285763886</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45980.641285763886</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45980.641285763886</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45980.641285763886</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45980.641285763886</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45980.641285763886</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45980.641285763886</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45980.641285763886</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45980.641285763886</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45980.641285763886</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45980.641285763886</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45980.641285763886</v>
      </c>
      <c r="H131" s="109"/>
      <c r="I131" s="109" t="str">
        <f>IFERROR(VLOOKUP(D131,DB!A:F,6,0),"")</f>
        <v/>
      </c>
      <c r="J131" s="109" t="str">
        <f>IFERROR(VLOOKUP(D131,DB!A:G,7,0),"")</f>
        <v/>
      </c>
      <c r="K131" s="109"/>
      <c r="L131" s="109" t="str">
        <f>IFERROR(VLOOKUP(D131,DB!A:I,9,0),"")</f>
        <v/>
      </c>
    </row>
    <row r="132" spans="1:12">
      <c r="A132" s="138"/>
      <c r="B132" s="138" t="str">
        <f>IFERROR(VLOOKUP(D132,DB!A:K,11,0),"")</f>
        <v/>
      </c>
      <c r="C132" s="138"/>
      <c r="D132" s="138"/>
      <c r="E132" s="138"/>
      <c r="F132" s="139"/>
      <c r="G132" s="111">
        <f ca="1">IFERROR(NOW()-F132,"")</f>
        <v>45980.641285763886</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45980.641285763886</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45980.641285763886</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45980.641285763886</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45980.641285763886</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45980.641285763886</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45980.641285763886</v>
      </c>
      <c r="H138" s="139"/>
      <c r="I138" s="138" t="str">
        <f>IFERROR(VLOOKUP(D138,DB!A:F,6,0),"")</f>
        <v/>
      </c>
      <c r="J138" s="138" t="str">
        <f>IFERROR(VLOOKUP(D138,DB!A:G,7,0),"")</f>
        <v/>
      </c>
      <c r="K138" s="138"/>
      <c r="L138" s="138" t="str">
        <f>IFERROR(VLOOKUP(D138,DB!A:I,9,0),"")</f>
        <v/>
      </c>
    </row>
    <row r="139" spans="1:12">
      <c r="A139" s="138"/>
      <c r="B139" s="138" t="str">
        <f>IFERROR(VLOOKUP(D139,DB!A:K,11,0),"")</f>
        <v/>
      </c>
      <c r="C139" s="138"/>
      <c r="D139" s="138"/>
      <c r="E139" s="138"/>
      <c r="F139" s="139"/>
      <c r="G139" s="111">
        <f ca="1">IFERROR(NOW()-F139,"")</f>
        <v>45980.641285763886</v>
      </c>
      <c r="H139" s="139"/>
      <c r="I139" s="138" t="str">
        <f>IFERROR(VLOOKUP(D139,DB!A:F,6,0),"")</f>
        <v/>
      </c>
      <c r="J139" s="138" t="str">
        <f>IFERROR(VLOOKUP(D139,DB!A:G,7,0),"")</f>
        <v/>
      </c>
      <c r="K139" s="138"/>
      <c r="L139" s="138" t="str">
        <f>IFERROR(VLOOKUP(D139,DB!A:I,9,0),"")</f>
        <v/>
      </c>
    </row>
    <row r="140" spans="1:12">
      <c r="A140" s="138"/>
      <c r="B140" s="138" t="str">
        <f>IFERROR(VLOOKUP(D140,DB!A:K,11,0),"")</f>
        <v/>
      </c>
      <c r="C140" s="138"/>
      <c r="D140" s="138"/>
      <c r="E140" s="138"/>
      <c r="F140" s="139"/>
      <c r="G140" s="111">
        <f ca="1">IFERROR(NOW()-F140,"")</f>
        <v>45980.641285763886</v>
      </c>
      <c r="H140" s="139"/>
      <c r="I140" s="138" t="str">
        <f>IFERROR(VLOOKUP(D140,DB!A:F,6,0),"")</f>
        <v/>
      </c>
      <c r="J140" s="138" t="str">
        <f>IFERROR(VLOOKUP(D140,DB!A:G,7,0),"")</f>
        <v/>
      </c>
      <c r="K140" s="138"/>
      <c r="L140" s="138" t="str">
        <f>IFERROR(VLOOKUP(D140,DB!A:I,9,0),"")</f>
        <v/>
      </c>
    </row>
    <row r="141" spans="1:12">
      <c r="A141" s="138"/>
      <c r="B141" s="138" t="str">
        <f>IFERROR(VLOOKUP(D141,DB!A:K,11,0),"")</f>
        <v/>
      </c>
      <c r="C141" s="138"/>
      <c r="D141" s="138"/>
      <c r="E141" s="138"/>
      <c r="F141" s="139"/>
      <c r="G141" s="111">
        <f ca="1">IFERROR(NOW()-F141,"")</f>
        <v>45980.641285763886</v>
      </c>
      <c r="H141" s="139"/>
      <c r="I141" s="138" t="str">
        <f>IFERROR(VLOOKUP(D141,DB!A:F,6,0),"")</f>
        <v/>
      </c>
      <c r="J141" s="138" t="str">
        <f>IFERROR(VLOOKUP(D141,DB!A:G,7,0),"")</f>
        <v/>
      </c>
      <c r="K141" s="138"/>
      <c r="L141" s="138" t="str">
        <f>IFERROR(VLOOKUP(D141,DB!A:I,9,0),"")</f>
        <v/>
      </c>
    </row>
    <row r="142" spans="1:12">
      <c r="A142" s="138"/>
      <c r="B142" s="138" t="str">
        <f>IFERROR(VLOOKUP(D142,DB!A:K,11,0),"")</f>
        <v/>
      </c>
      <c r="C142" s="138"/>
      <c r="D142" s="138"/>
      <c r="E142" s="138"/>
      <c r="F142" s="139"/>
      <c r="G142" s="111">
        <f ca="1">IFERROR(NOW()-F142,"")</f>
        <v>45980.641285763886</v>
      </c>
      <c r="H142" s="139"/>
      <c r="I142" s="138" t="str">
        <f>IFERROR(VLOOKUP(D142,DB!A:F,6,0),"")</f>
        <v/>
      </c>
      <c r="J142" s="138" t="str">
        <f>IFERROR(VLOOKUP(D142,DB!A:G,7,0),"")</f>
        <v/>
      </c>
      <c r="K142" s="138"/>
      <c r="L142" s="138" t="str">
        <f>IFERROR(VLOOKUP(D142,DB!A:I,9,0),"")</f>
        <v/>
      </c>
    </row>
    <row r="143" spans="1:12">
      <c r="A143" s="138"/>
      <c r="B143" s="138" t="str">
        <f>IFERROR(VLOOKUP(D143,DB!A:K,11,0),"")</f>
        <v/>
      </c>
      <c r="C143" s="138"/>
      <c r="D143" s="138"/>
      <c r="E143" s="138"/>
      <c r="F143" s="139"/>
      <c r="G143" s="111">
        <f ca="1">IFERROR(NOW()-F143,"")</f>
        <v>45980.641285763886</v>
      </c>
      <c r="H143" s="139"/>
      <c r="I143" s="138" t="str">
        <f>IFERROR(VLOOKUP(D143,DB!A:F,6,0),"")</f>
        <v/>
      </c>
      <c r="J143" s="138" t="str">
        <f>IFERROR(VLOOKUP(D143,DB!A:G,7,0),"")</f>
        <v/>
      </c>
      <c r="K143" s="138"/>
      <c r="L143" s="138" t="str">
        <f>IFERROR(VLOOKUP(D143,DB!A:I,9,0),"")</f>
        <v/>
      </c>
    </row>
    <row r="144" spans="1:12">
      <c r="A144" s="138"/>
      <c r="B144" s="138" t="str">
        <f>IFERROR(VLOOKUP(D144,DB!A:K,11,0),"")</f>
        <v/>
      </c>
      <c r="C144" s="138"/>
      <c r="D144" s="138"/>
      <c r="E144" s="138"/>
      <c r="F144" s="139"/>
      <c r="G144" s="111">
        <f ca="1">IFERROR(NOW()-F144,"")</f>
        <v>45980.641285763886</v>
      </c>
      <c r="H144" s="139"/>
      <c r="I144" s="138" t="str">
        <f>IFERROR(VLOOKUP(D144,DB!A:F,6,0),"")</f>
        <v/>
      </c>
      <c r="J144" s="138" t="str">
        <f>IFERROR(VLOOKUP(D144,DB!A:G,7,0),"")</f>
        <v/>
      </c>
      <c r="K144" s="138"/>
      <c r="L144" s="138" t="str">
        <f>IFERROR(VLOOKUP(D144,DB!A:I,9,0),"")</f>
        <v/>
      </c>
    </row>
    <row r="145" spans="1:12">
      <c r="A145" s="138"/>
      <c r="B145" s="138" t="str">
        <f>IFERROR(VLOOKUP(D145,DB!A:K,11,0),"")</f>
        <v/>
      </c>
      <c r="C145" s="138"/>
      <c r="D145" s="138"/>
      <c r="E145" s="138"/>
      <c r="F145" s="139"/>
      <c r="G145" s="111">
        <f ca="1">IFERROR(NOW()-F145,"")</f>
        <v>45980.641285763886</v>
      </c>
      <c r="H145" s="139"/>
      <c r="I145" s="138" t="str">
        <f>IFERROR(VLOOKUP(D145,DB!A:F,6,0),"")</f>
        <v/>
      </c>
      <c r="J145" s="138" t="str">
        <f>IFERROR(VLOOKUP(D145,DB!A:G,7,0),"")</f>
        <v/>
      </c>
      <c r="K145" s="138"/>
      <c r="L145" s="138" t="str">
        <f>IFERROR(VLOOKUP(D145,DB!A:I,9,0),"")</f>
        <v/>
      </c>
    </row>
    <row r="146" spans="1:12">
      <c r="A146" s="138"/>
      <c r="B146" s="138" t="str">
        <f>IFERROR(VLOOKUP(D146,DB!A:K,11,0),"")</f>
        <v/>
      </c>
      <c r="C146" s="138"/>
      <c r="D146" s="138"/>
      <c r="E146" s="138"/>
      <c r="F146" s="139"/>
      <c r="G146" s="111">
        <f ca="1">IFERROR(NOW()-F146,"")</f>
        <v>45980.641285763886</v>
      </c>
      <c r="H146" s="139"/>
      <c r="I146" s="138" t="str">
        <f>IFERROR(VLOOKUP(D146,DB!A:F,6,0),"")</f>
        <v/>
      </c>
      <c r="J146" s="138" t="str">
        <f>IFERROR(VLOOKUP(D146,DB!A:G,7,0),"")</f>
        <v/>
      </c>
      <c r="K146" s="138"/>
      <c r="L146" s="138" t="str">
        <f>IFERROR(VLOOKUP(D146,DB!A:I,9,0),"")</f>
        <v/>
      </c>
    </row>
    <row r="147" spans="1:12">
      <c r="A147" s="138"/>
      <c r="B147" s="138" t="str">
        <f>IFERROR(VLOOKUP(D147,DB!A:K,11,0),"")</f>
        <v/>
      </c>
      <c r="C147" s="138"/>
      <c r="D147" s="138"/>
      <c r="E147" s="138"/>
      <c r="F147" s="139"/>
      <c r="G147" s="111">
        <f ca="1">IFERROR(NOW()-F147,"")</f>
        <v>45980.641285763886</v>
      </c>
      <c r="H147" s="139"/>
      <c r="I147" s="138" t="str">
        <f>IFERROR(VLOOKUP(D147,DB!A:F,6,0),"")</f>
        <v/>
      </c>
      <c r="J147" s="138" t="str">
        <f>IFERROR(VLOOKUP(D147,DB!A:G,7,0),"")</f>
        <v/>
      </c>
      <c r="K147" s="138"/>
      <c r="L147" s="138" t="str">
        <f>IFERROR(VLOOKUP(D147,DB!A:I,9,0),"")</f>
        <v/>
      </c>
    </row>
    <row r="148" spans="1:12">
      <c r="A148" s="138"/>
      <c r="B148" s="138" t="str">
        <f>IFERROR(VLOOKUP(D148,DB!A:K,11,0),"")</f>
        <v/>
      </c>
      <c r="C148" s="138"/>
      <c r="D148" s="138"/>
      <c r="E148" s="138"/>
      <c r="F148" s="139"/>
      <c r="G148" s="111">
        <f ca="1">IFERROR(NOW()-F148,"")</f>
        <v>45980.641285763886</v>
      </c>
      <c r="H148" s="139"/>
      <c r="I148" s="138" t="str">
        <f>IFERROR(VLOOKUP(D148,DB!A:F,6,0),"")</f>
        <v/>
      </c>
      <c r="J148" s="138" t="str">
        <f>IFERROR(VLOOKUP(D148,DB!A:G,7,0),"")</f>
        <v/>
      </c>
      <c r="K148" s="138"/>
      <c r="L148" s="138" t="str">
        <f>IFERROR(VLOOKUP(D148,DB!A:I,9,0),"")</f>
        <v/>
      </c>
    </row>
    <row r="149" spans="1:12">
      <c r="A149" s="138"/>
      <c r="B149" s="138" t="str">
        <f>IFERROR(VLOOKUP(D149,DB!A:K,11,0),"")</f>
        <v/>
      </c>
      <c r="C149" s="138"/>
      <c r="D149" s="138"/>
      <c r="E149" s="138"/>
      <c r="F149" s="139"/>
      <c r="G149" s="111">
        <f ca="1">IFERROR(NOW()-F149,"")</f>
        <v>45980.641285763886</v>
      </c>
      <c r="H149" s="139"/>
      <c r="I149" s="138" t="str">
        <f>IFERROR(VLOOKUP(D149,DB!A:F,6,0),"")</f>
        <v/>
      </c>
      <c r="J149" s="138" t="str">
        <f>IFERROR(VLOOKUP(D149,DB!A:G,7,0),"")</f>
        <v/>
      </c>
      <c r="K149" s="138"/>
      <c r="L149" s="138" t="str">
        <f>IFERROR(VLOOKUP(D149,DB!A:I,9,0),"")</f>
        <v/>
      </c>
    </row>
    <row r="150" spans="1:12">
      <c r="A150" s="138"/>
      <c r="B150" s="138" t="str">
        <f>IFERROR(VLOOKUP(D150,DB!A:K,11,0),"")</f>
        <v/>
      </c>
      <c r="C150" s="138"/>
      <c r="D150" s="138"/>
      <c r="E150" s="138"/>
      <c r="F150" s="139"/>
      <c r="G150" s="111">
        <f ca="1">IFERROR(NOW()-F150,"")</f>
        <v>45980.641285763886</v>
      </c>
      <c r="H150" s="139"/>
      <c r="I150" s="138" t="str">
        <f>IFERROR(VLOOKUP(D150,DB!A:F,6,0),"")</f>
        <v/>
      </c>
      <c r="J150" s="138" t="str">
        <f>IFERROR(VLOOKUP(D150,DB!A:G,7,0),"")</f>
        <v/>
      </c>
      <c r="K150" s="138"/>
      <c r="L150" s="138" t="str">
        <f>IFERROR(VLOOKUP(D150,DB!A:I,9,0),"")</f>
        <v/>
      </c>
    </row>
    <row r="151" spans="1:12">
      <c r="A151" s="138"/>
      <c r="B151" s="138" t="str">
        <f>IFERROR(VLOOKUP(D151,DB!A:K,11,0),"")</f>
        <v/>
      </c>
      <c r="C151" s="138"/>
      <c r="D151" s="138"/>
      <c r="E151" s="138"/>
      <c r="F151" s="139"/>
      <c r="G151" s="111">
        <f ca="1">IFERROR(NOW()-F151,"")</f>
        <v>45980.641285763886</v>
      </c>
      <c r="H151" s="139"/>
      <c r="I151" s="138" t="str">
        <f>IFERROR(VLOOKUP(D151,DB!A:F,6,0),"")</f>
        <v/>
      </c>
      <c r="J151" s="138" t="str">
        <f>IFERROR(VLOOKUP(D151,DB!A:G,7,0),"")</f>
        <v/>
      </c>
      <c r="K151" s="138"/>
      <c r="L151" s="138" t="str">
        <f>IFERROR(VLOOKUP(D151,DB!A:I,9,0),"")</f>
        <v/>
      </c>
    </row>
    <row r="152" spans="1:12">
      <c r="A152" s="138"/>
      <c r="B152" s="138" t="str">
        <f>IFERROR(VLOOKUP(D152,DB!A:K,11,0),"")</f>
        <v/>
      </c>
      <c r="C152" s="138"/>
      <c r="D152" s="138"/>
      <c r="E152" s="138"/>
      <c r="F152" s="139"/>
      <c r="G152" s="111">
        <f ca="1">IFERROR(NOW()-F152,"")</f>
        <v>45980.641285763886</v>
      </c>
      <c r="H152" s="139"/>
      <c r="I152" s="138" t="str">
        <f>IFERROR(VLOOKUP(D152,DB!A:F,6,0),"")</f>
        <v/>
      </c>
      <c r="J152" s="138" t="str">
        <f>IFERROR(VLOOKUP(D152,DB!A:G,7,0),"")</f>
        <v/>
      </c>
      <c r="K152" s="138"/>
      <c r="L152" s="138" t="str">
        <f>IFERROR(VLOOKUP(D152,DB!A:I,9,0),"")</f>
        <v/>
      </c>
    </row>
    <row r="153" spans="1:12">
      <c r="A153" s="138"/>
      <c r="B153" s="138" t="str">
        <f>IFERROR(VLOOKUP(D153,DB!A:K,11,0),"")</f>
        <v/>
      </c>
      <c r="C153" s="138"/>
      <c r="D153" s="138"/>
      <c r="E153" s="138"/>
      <c r="F153" s="139"/>
      <c r="G153" s="111">
        <f ca="1">IFERROR(NOW()-F153,"")</f>
        <v>45980.641285763886</v>
      </c>
      <c r="H153" s="139"/>
      <c r="I153" s="138" t="str">
        <f>IFERROR(VLOOKUP(D153,DB!A:F,6,0),"")</f>
        <v/>
      </c>
      <c r="J153" s="138" t="str">
        <f>IFERROR(VLOOKUP(D153,DB!A:G,7,0),"")</f>
        <v/>
      </c>
      <c r="K153" s="138"/>
      <c r="L153" s="138" t="str">
        <f>IFERROR(VLOOKUP(D153,DB!A:I,9,0),"")</f>
        <v/>
      </c>
    </row>
    <row r="154" spans="1:12">
      <c r="A154" s="138"/>
      <c r="B154" s="138" t="str">
        <f>IFERROR(VLOOKUP(D154,DB!A:K,11,0),"")</f>
        <v/>
      </c>
      <c r="C154" s="138"/>
      <c r="D154" s="138"/>
      <c r="E154" s="138"/>
      <c r="F154" s="139"/>
      <c r="G154" s="111">
        <f ca="1">IFERROR(NOW()-F154,"")</f>
        <v>45980.641285763886</v>
      </c>
      <c r="H154" s="139"/>
      <c r="I154" s="138" t="str">
        <f>IFERROR(VLOOKUP(D154,DB!A:F,6,0),"")</f>
        <v/>
      </c>
      <c r="J154" s="138" t="str">
        <f>IFERROR(VLOOKUP(D154,DB!A:G,7,0),"")</f>
        <v/>
      </c>
      <c r="K154" s="138"/>
      <c r="L154" s="138" t="str">
        <f>IFERROR(VLOOKUP(D154,DB!A:I,9,0),"")</f>
        <v/>
      </c>
    </row>
    <row r="155" spans="1:12">
      <c r="A155" s="138"/>
      <c r="B155" s="138" t="str">
        <f>IFERROR(VLOOKUP(D155,DB!A:K,11,0),"")</f>
        <v/>
      </c>
      <c r="C155" s="138"/>
      <c r="D155" s="138"/>
      <c r="E155" s="138"/>
      <c r="F155" s="139"/>
      <c r="G155" s="111">
        <f ca="1">IFERROR(NOW()-F155,"")</f>
        <v>45980.641285763886</v>
      </c>
      <c r="H155" s="139"/>
      <c r="I155" s="138" t="str">
        <f>IFERROR(VLOOKUP(D155,DB!A:F,6,0),"")</f>
        <v/>
      </c>
      <c r="J155" s="138" t="str">
        <f>IFERROR(VLOOKUP(D155,DB!A:G,7,0),"")</f>
        <v/>
      </c>
      <c r="K155" s="138"/>
      <c r="L155" s="138" t="str">
        <f>IFERROR(VLOOKUP(D155,DB!A:I,9,0),"")</f>
        <v/>
      </c>
    </row>
    <row r="156" spans="1:12">
      <c r="A156" s="138"/>
      <c r="B156" s="138" t="str">
        <f>IFERROR(VLOOKUP(D156,DB!A:K,11,0),"")</f>
        <v/>
      </c>
      <c r="C156" s="138"/>
      <c r="D156" s="138"/>
      <c r="E156" s="138"/>
      <c r="F156" s="139"/>
      <c r="G156" s="111">
        <f ca="1">IFERROR(NOW()-F156,"")</f>
        <v>45980.641285763886</v>
      </c>
      <c r="H156" s="139"/>
      <c r="I156" s="138" t="str">
        <f>IFERROR(VLOOKUP(D156,DB!A:F,6,0),"")</f>
        <v/>
      </c>
      <c r="J156" s="138" t="str">
        <f>IFERROR(VLOOKUP(D156,DB!A:G,7,0),"")</f>
        <v/>
      </c>
      <c r="K156" s="138"/>
      <c r="L156" s="138" t="str">
        <f>IFERROR(VLOOKUP(D156,DB!A:I,9,0),"")</f>
        <v/>
      </c>
    </row>
    <row r="157" spans="1:12">
      <c r="A157" s="138"/>
      <c r="B157" s="138" t="str">
        <f>IFERROR(VLOOKUP(D157,DB!A:K,11,0),"")</f>
        <v/>
      </c>
      <c r="C157" s="138"/>
      <c r="D157" s="138"/>
      <c r="E157" s="138"/>
      <c r="F157" s="139"/>
      <c r="G157" s="111">
        <f ca="1">IFERROR(NOW()-F157,"")</f>
        <v>45980.641285763886</v>
      </c>
      <c r="H157" s="139"/>
      <c r="I157" s="138" t="str">
        <f>IFERROR(VLOOKUP(D157,DB!A:F,6,0),"")</f>
        <v/>
      </c>
      <c r="J157" s="138" t="str">
        <f>IFERROR(VLOOKUP(D157,DB!A:G,7,0),"")</f>
        <v/>
      </c>
      <c r="K157" s="138"/>
      <c r="L157" s="138" t="str">
        <f>IFERROR(VLOOKUP(D157,DB!A:I,9,0),"")</f>
        <v/>
      </c>
    </row>
    <row r="158" spans="1:12">
      <c r="A158" s="138"/>
      <c r="B158" s="138" t="str">
        <f>IFERROR(VLOOKUP(D158,DB!A:K,11,0),"")</f>
        <v/>
      </c>
      <c r="C158" s="138"/>
      <c r="D158" s="138"/>
      <c r="E158" s="138"/>
      <c r="F158" s="139"/>
      <c r="G158" s="111">
        <f ca="1">IFERROR(NOW()-F158,"")</f>
        <v>45980.641285763886</v>
      </c>
      <c r="H158" s="139"/>
      <c r="I158" s="138" t="str">
        <f>IFERROR(VLOOKUP(D158,DB!A:F,6,0),"")</f>
        <v/>
      </c>
      <c r="J158" s="138" t="str">
        <f>IFERROR(VLOOKUP(D158,DB!A:G,7,0),"")</f>
        <v/>
      </c>
      <c r="K158" s="138"/>
      <c r="L158" s="138" t="str">
        <f>IFERROR(VLOOKUP(D158,DB!A:I,9,0),"")</f>
        <v/>
      </c>
    </row>
    <row r="159" spans="1:12">
      <c r="A159" s="138"/>
      <c r="B159" s="138" t="str">
        <f>IFERROR(VLOOKUP(D159,DB!A:K,11,0),"")</f>
        <v/>
      </c>
      <c r="C159" s="138"/>
      <c r="D159" s="138"/>
      <c r="E159" s="138"/>
      <c r="F159" s="139"/>
      <c r="G159" s="111">
        <f ca="1">IFERROR(NOW()-F159,"")</f>
        <v>45980.641285763886</v>
      </c>
      <c r="H159" s="139"/>
      <c r="I159" s="138" t="str">
        <f>IFERROR(VLOOKUP(D159,DB!A:F,6,0),"")</f>
        <v/>
      </c>
      <c r="J159" s="138" t="str">
        <f>IFERROR(VLOOKUP(D159,DB!A:G,7,0),"")</f>
        <v/>
      </c>
      <c r="K159" s="138"/>
      <c r="L159" s="138" t="str">
        <f>IFERROR(VLOOKUP(D159,DB!A:I,9,0),"")</f>
        <v/>
      </c>
    </row>
    <row r="160" spans="1:12">
      <c r="A160" s="109"/>
      <c r="B160" s="109"/>
      <c r="C160" s="109"/>
      <c r="D160" s="109"/>
      <c r="E160" s="109"/>
      <c r="F160" s="109"/>
      <c r="G160" s="109"/>
      <c r="H160" s="109"/>
      <c r="I160" s="109"/>
      <c r="J160" s="109"/>
      <c r="K160" s="109"/>
      <c r="L160" s="109"/>
    </row>
    <row r="161" spans="1:12">
      <c r="A161" s="109"/>
      <c r="B161" s="109"/>
      <c r="C161" s="109"/>
      <c r="D161" s="109"/>
      <c r="E161" s="109"/>
      <c r="F161" s="109"/>
      <c r="G161" s="109"/>
      <c r="H161" s="109"/>
      <c r="I161" s="109"/>
      <c r="J161" s="109"/>
      <c r="K161" s="109"/>
      <c r="L161" s="109"/>
    </row>
    <row r="162" spans="1:12">
      <c r="A162" s="109"/>
      <c r="B162" s="109"/>
      <c r="C162" s="109"/>
      <c r="D162" s="109"/>
      <c r="E162" s="109"/>
      <c r="F162" s="109"/>
      <c r="G162" s="109"/>
      <c r="H162" s="109"/>
      <c r="I162" s="109"/>
      <c r="J162" s="109"/>
      <c r="K162" s="109"/>
      <c r="L162" s="109"/>
    </row>
    <row r="163" spans="1:12">
      <c r="A163" s="109"/>
      <c r="B163" s="109"/>
      <c r="C163" s="109"/>
      <c r="D163" s="109"/>
      <c r="E163" s="109"/>
      <c r="F163" s="109"/>
      <c r="G163" s="109"/>
      <c r="H163" s="109"/>
      <c r="I163" s="109"/>
      <c r="J163" s="109"/>
      <c r="K163" s="109"/>
      <c r="L163" s="109"/>
    </row>
    <row r="164" spans="1:12">
      <c r="A164" s="109"/>
      <c r="B164" s="109"/>
      <c r="C164" s="109"/>
      <c r="D164" s="109"/>
      <c r="E164" s="109"/>
      <c r="F164" s="109"/>
      <c r="G164" s="109"/>
      <c r="H164" s="109"/>
      <c r="I164" s="109"/>
      <c r="J164" s="109"/>
      <c r="K164" s="109"/>
      <c r="L164" s="109"/>
    </row>
    <row r="165" spans="1:12">
      <c r="A165" s="109"/>
      <c r="B165" s="109"/>
      <c r="C165" s="109"/>
      <c r="D165" s="109"/>
      <c r="E165" s="109"/>
      <c r="F165" s="109"/>
      <c r="G165" s="109"/>
      <c r="H165" s="109"/>
      <c r="I165" s="109"/>
      <c r="J165" s="109"/>
      <c r="K165" s="109"/>
      <c r="L165" s="109"/>
    </row>
    <row r="166" spans="1:12">
      <c r="A166" s="109"/>
      <c r="B166" s="109"/>
      <c r="C166" s="109"/>
      <c r="D166" s="109"/>
      <c r="E166" s="109"/>
      <c r="F166" s="109"/>
      <c r="G166" s="109"/>
      <c r="H166" s="109"/>
      <c r="I166" s="109"/>
      <c r="J166" s="109"/>
      <c r="K166" s="109"/>
      <c r="L166" s="109"/>
    </row>
    <row r="167" spans="1:12">
      <c r="A167" s="109"/>
      <c r="B167" s="109"/>
      <c r="C167" s="109"/>
      <c r="D167" s="109"/>
      <c r="E167" s="109"/>
      <c r="F167" s="109"/>
      <c r="G167" s="109"/>
      <c r="H167" s="109"/>
      <c r="I167" s="109"/>
      <c r="J167" s="109"/>
      <c r="K167" s="109"/>
      <c r="L167" s="109"/>
    </row>
    <row r="168" spans="1:12">
      <c r="A168" s="109"/>
      <c r="B168" s="109"/>
      <c r="C168" s="109"/>
      <c r="D168" s="109"/>
      <c r="E168" s="109"/>
      <c r="F168" s="109"/>
      <c r="G168" s="109"/>
      <c r="H168" s="109"/>
      <c r="I168" s="109"/>
      <c r="J168" s="109"/>
      <c r="K168" s="109"/>
      <c r="L168" s="109"/>
    </row>
    <row r="169" spans="1:12">
      <c r="A169" s="109"/>
      <c r="B169" s="109"/>
      <c r="C169" s="109"/>
      <c r="D169" s="109"/>
      <c r="E169" s="109"/>
      <c r="F169" s="109"/>
      <c r="G169" s="109"/>
      <c r="H169" s="109"/>
      <c r="I169" s="109"/>
      <c r="J169" s="109"/>
      <c r="K169" s="109"/>
      <c r="L169" s="109"/>
    </row>
    <row r="170" spans="1:12">
      <c r="A170" s="109"/>
      <c r="B170" s="109"/>
      <c r="C170" s="109"/>
      <c r="D170" s="109"/>
      <c r="E170" s="109"/>
      <c r="F170" s="109"/>
      <c r="G170" s="109"/>
      <c r="H170" s="109"/>
      <c r="I170" s="109"/>
      <c r="J170" s="109"/>
      <c r="K170" s="109"/>
      <c r="L170" s="109"/>
    </row>
    <row r="171" spans="1:12">
      <c r="A171" s="109"/>
      <c r="B171" s="109"/>
      <c r="C171" s="109"/>
      <c r="D171" s="109"/>
      <c r="E171" s="109"/>
      <c r="F171" s="109"/>
      <c r="G171" s="109"/>
      <c r="H171" s="109"/>
      <c r="I171" s="109"/>
      <c r="J171" s="109"/>
      <c r="K171" s="109"/>
      <c r="L171" s="109"/>
    </row>
  </sheetData>
  <dataValidations count="2">
    <dataValidation allowBlank="1" showInputMessage="1" showErrorMessage="1" sqref="E1" xr:uid="{920C6338-E771-4DAE-8C89-92A9093EA4DE}"/>
    <dataValidation type="list" allowBlank="1" showInputMessage="1" showErrorMessage="1" sqref="E2:E15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61"/>
  <sheetViews>
    <sheetView tabSelected="1"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39127</v>
      </c>
      <c r="B2" s="119" t="str">
        <f>IFERROR(VLOOKUP(D2,DB!A:K,11,0),"")</f>
        <v>R6</v>
      </c>
      <c r="C2" s="120">
        <v>1</v>
      </c>
      <c r="D2" s="119" t="s">
        <v>37390</v>
      </c>
      <c r="E2" s="109" t="s">
        <v>39021</v>
      </c>
      <c r="F2" s="121">
        <v>45980.608900462961</v>
      </c>
      <c r="G2" s="104">
        <f t="shared" ref="G2:G27" ca="1" si="0">IFERROR(NOW()-F2,"-")</f>
        <v>3.238553240953479E-2</v>
      </c>
      <c r="H2" s="121">
        <v>45980.608900462961</v>
      </c>
      <c r="I2" s="119" t="str">
        <f>IFERROR(VLOOKUP(D2,DB!A:F,6,0),"")</f>
        <v>Generator-SG</v>
      </c>
      <c r="J2" s="119" t="str">
        <f>IFERROR(VLOOKUP(D2,DB!A:G,7,0),"")</f>
        <v>Vandalized</v>
      </c>
      <c r="K2" s="122" t="s">
        <v>39128</v>
      </c>
      <c r="L2" s="123" t="str">
        <f>IFERROR(VLOOKUP(D2,DB!A:I,9,0),"")</f>
        <v>Latis</v>
      </c>
    </row>
    <row r="3" spans="1:16382" ht="31.5" customHeight="1">
      <c r="A3" s="118"/>
      <c r="B3" s="119" t="str">
        <f>IFERROR(VLOOKUP(D3,DB!A:K,11,0),"")</f>
        <v/>
      </c>
      <c r="C3" s="120"/>
      <c r="D3" s="119"/>
      <c r="E3" s="109"/>
      <c r="F3" s="121"/>
      <c r="G3" s="104">
        <f t="shared" ca="1" si="0"/>
        <v>45980.641285995371</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45980.641285995371</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45980.641285995371</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45980.641285995371</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45980.641285995371</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45980.641285995371</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45980.641285995371</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45980.641285995371</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45980.641285995371</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45980.641285995371</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45980.641285995371</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45980.641285995371</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45980.641285995371</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45980.641285995371</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45980.641285995371</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45980.641285995371</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45980.641285995371</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45980.641285995371</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45980.641285995371</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45980.641285995371</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45980.641285995371</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45980.641285995371</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45980.641285995371</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45980.641285995371</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45980.641285995371</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ref="G28:G61" ca="1" si="1">IFERROR(NOW()-F28,"-")</f>
        <v>45980.641285995371</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45980.641285995371</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45980.641285995371</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45980.641285995371</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45980.641285995371</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45980.641285995371</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45980.641285995371</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45980.641285995371</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45980.641285995371</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45980.641285995371</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45980.641285995371</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45980.641285995371</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45980.641285995371</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45980.641285995371</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45980.641285995371</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45980.641285995371</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45980.641285995371</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45980.641285995371</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45980.641285995371</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45980.641285995371</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45980.641285995371</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45980.641285995371</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45980.641285995371</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45980.641285995371</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45980.641285995371</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45980.641285995371</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45980.641285995371</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45980.641285995371</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45980.641285995371</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45980.641285995371</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45980.641285995371</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45980.641285995371</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45980.641285995371</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45980.641285995371</v>
      </c>
      <c r="H61" s="121"/>
      <c r="I61" s="119" t="str">
        <f>IFERROR(VLOOKUP(D61,DB!A:F,6,0),"")</f>
        <v/>
      </c>
      <c r="J61" s="119" t="str">
        <f>IFERROR(VLOOKUP(D61,DB!A:G,7,0),"")</f>
        <v/>
      </c>
      <c r="K61" s="122"/>
      <c r="L61" s="123" t="str">
        <f>IFERROR(VLOOKUP(D61,DB!A:I,9,0),"")</f>
        <v/>
      </c>
    </row>
  </sheetData>
  <dataValidations count="2">
    <dataValidation allowBlank="1" showInputMessage="1" showErrorMessage="1" sqref="E1" xr:uid="{9E1BC488-8814-4F8A-8DBE-742B3278AB71}"/>
    <dataValidation type="list" allowBlank="1" showInputMessage="1" showErrorMessage="1" sqref="E2:E6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2025-11-19T12:24:52Z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